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<sst xmlns="http://schemas.openxmlformats.org/spreadsheetml/2006/main" count="412" uniqueCount="184">
  <si>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</si>
  <si>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</si>
  <si>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</si>
  <si>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</si>
  <si>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</si>
  <si>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</si>
  <si>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</si>
  <si>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</si>
  <si>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</si>
  <si>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</si>
  <si>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</si>
  <si>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</si>
  <si>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</si>
  <si>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</si>
  <si>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</si>
  <si>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</si>
  <si>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</si>
  <si>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</si>
  <si>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</si>
  <si>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</si>
  <si>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</si>
  <si>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</si>
  <si>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</si>
  <si>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</si>
  <si>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</si>
  <si>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</si>
  <si>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</si>
  <si>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</si>
  <si>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</si>
  <si>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</si>
  <si>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</si>
  <si>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</si>
  <si>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</si>
  <si>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</si>
  <si>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</si>
  <si>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</si>
  <si>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</si>
  <si>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</si>
  <si>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</si>
  <si>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</si>
  <si>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</si>
  <si>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</si>
  <si>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</si>
  <si>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</si>
  <si>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</si>
  <si>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</si>
  <si>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</si>
  <si>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</si>
  <si>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</si>
  <si>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</si>
  <si>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</si>
  <si>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</si>
  <si>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</si>
  <si>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</si>
  <si>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</si>
  <si>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</si>
  <si>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</si>
  <si>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</si>
  <si>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</si>
  <si>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</si>
  <si>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</si>
  <si>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</si>
  <si>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</si>
  <si>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</si>
  <si>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</si>
  <si>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</si>
  <si>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</si>
  <si>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</si>
  <si>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</si>
  <si>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</si>
  <si>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</si>
  <si>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</si>
  <si>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</si>
  <si>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</si>
  <si>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</si>
  <si>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</si>
  <si>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</si>
  <si>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</si>
  <si>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</si>
  <si>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</si>
  <si>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Исаев Евгений Иванович</t>
  </si>
  <si>
    <t>05.08.79 змс</t>
  </si>
  <si>
    <t>ПФО</t>
  </si>
  <si>
    <t xml:space="preserve"> Пермск Краснокамск ВС</t>
  </si>
  <si>
    <t>000697</t>
  </si>
  <si>
    <t>Рожков Вячеслав Владимирович</t>
  </si>
  <si>
    <t>20.01.84 кмс</t>
  </si>
  <si>
    <t>УФО</t>
  </si>
  <si>
    <t>Свердловская Н.Тагил ПР</t>
  </si>
  <si>
    <t>Киямов РР</t>
  </si>
  <si>
    <t>Старков Михаил Александрович</t>
  </si>
  <si>
    <t>13.07.77 мсмк</t>
  </si>
  <si>
    <t xml:space="preserve">Свердловская Екатеринбург </t>
  </si>
  <si>
    <t>Пышминцев ВА, Козлов АА</t>
  </si>
  <si>
    <t>Тихомиров Алексей Александрович</t>
  </si>
  <si>
    <t>01.11.89 кмс</t>
  </si>
  <si>
    <t>Свердловская Сысерть Д</t>
  </si>
  <si>
    <t>Демидов И.В.</t>
  </si>
  <si>
    <t>Арсланов Рустам Разитович</t>
  </si>
  <si>
    <t>31.07.80 мс</t>
  </si>
  <si>
    <t>Башкортостан Уфа Д</t>
  </si>
  <si>
    <t>001542</t>
  </si>
  <si>
    <t xml:space="preserve">Кобиашвили СР Калюжный СИ </t>
  </si>
  <si>
    <t>Гаврилов Алексей Игоревич</t>
  </si>
  <si>
    <t>30.05.90 кмс</t>
  </si>
  <si>
    <t>Саратовская Саратов Д</t>
  </si>
  <si>
    <t>Нилогов ВВ, Мартынов АТ</t>
  </si>
  <si>
    <t>Гладков Алексей Иванович</t>
  </si>
  <si>
    <t>24.11.85 мс</t>
  </si>
  <si>
    <t>СПБ</t>
  </si>
  <si>
    <t>С-Петербург Д</t>
  </si>
  <si>
    <t>Кусакин СИ</t>
  </si>
  <si>
    <t>Костин Дмитрий Андреевич</t>
  </si>
  <si>
    <t>05.10.88 кмс</t>
  </si>
  <si>
    <t>МОС</t>
  </si>
  <si>
    <t>Москва Д</t>
  </si>
  <si>
    <t>003112</t>
  </si>
  <si>
    <t>Минаков Виталий Викторович</t>
  </si>
  <si>
    <t>06.02.85 змс</t>
  </si>
  <si>
    <t>ЦФО</t>
  </si>
  <si>
    <t>Брянск ЛОК</t>
  </si>
  <si>
    <t>000429</t>
  </si>
  <si>
    <t>Сафронов ВВ, Сверчков ЮА</t>
  </si>
  <si>
    <t>Михальченко Роман Александрович</t>
  </si>
  <si>
    <t>27.06.87 мс</t>
  </si>
  <si>
    <t>Курганская Курган МО</t>
  </si>
  <si>
    <t>0013114</t>
  </si>
  <si>
    <t>Стенников ВГ Бородин ОБ</t>
  </si>
  <si>
    <t>Мухин Федор Алексеевич</t>
  </si>
  <si>
    <t>11.12.83 мс</t>
  </si>
  <si>
    <t>Ярославская Ярославль Д</t>
  </si>
  <si>
    <t>004064</t>
  </si>
  <si>
    <t>Сапожников СВ Мухин ВВ</t>
  </si>
  <si>
    <t>Паршин Сергей Владимирович</t>
  </si>
  <si>
    <t>14.08.84 мс</t>
  </si>
  <si>
    <t>СФО</t>
  </si>
  <si>
    <t xml:space="preserve">Красноярский Красноярск </t>
  </si>
  <si>
    <t>Ратько Константин Станиславович</t>
  </si>
  <si>
    <t>06.04.85 мсмк</t>
  </si>
  <si>
    <t>Владимирская Александров Д</t>
  </si>
  <si>
    <t>000724</t>
  </si>
  <si>
    <t>Куприков АТ Солдатов СВ</t>
  </si>
  <si>
    <t>Тешев Анзор Русланович</t>
  </si>
  <si>
    <t>05.07.89 мс</t>
  </si>
  <si>
    <t>ЮФО</t>
  </si>
  <si>
    <t>Адыгея Майкоп ВС</t>
  </si>
  <si>
    <t>001613</t>
  </si>
  <si>
    <t>Меретуков С Хапай А</t>
  </si>
  <si>
    <t>Мотерн Виктор Анатольевич</t>
  </si>
  <si>
    <t>11.08.75 кмс</t>
  </si>
  <si>
    <t xml:space="preserve">ПФО </t>
  </si>
  <si>
    <t>Пермский кр. Пермь ПР</t>
  </si>
  <si>
    <t xml:space="preserve"> </t>
  </si>
  <si>
    <t>Газеев АГ</t>
  </si>
  <si>
    <t>Хорпяков Олег Вячеславович</t>
  </si>
  <si>
    <t>28.02.77 мс</t>
  </si>
  <si>
    <t>000729</t>
  </si>
  <si>
    <t>Желяев ДС, Бобылев АБ</t>
  </si>
  <si>
    <t>Ширяев Максим Сергеевич</t>
  </si>
  <si>
    <t>18.03.1988</t>
  </si>
  <si>
    <t>г. Москва Д</t>
  </si>
  <si>
    <t>000129</t>
  </si>
  <si>
    <t>Трусов Владимир Николаевич</t>
  </si>
  <si>
    <t>24.02.85 мс</t>
  </si>
  <si>
    <t>Брянская,Брянск Д</t>
  </si>
  <si>
    <t>Фатеев АИ, Жучков СЛ</t>
  </si>
  <si>
    <t>Полехин Денис Владимирович</t>
  </si>
  <si>
    <t>17.08.90 мс</t>
  </si>
  <si>
    <t>Тульская Тула Д</t>
  </si>
  <si>
    <t>ЛомиворотовР.Н.</t>
  </si>
  <si>
    <t>в.к. &gt;100 кг.</t>
  </si>
  <si>
    <t>Фунтиков П.В Сейтаблаев А.В</t>
  </si>
  <si>
    <t>1 место</t>
  </si>
  <si>
    <t>4:0</t>
  </si>
  <si>
    <t>3:0</t>
  </si>
  <si>
    <t>3:1</t>
  </si>
  <si>
    <t>3.5:0.5</t>
  </si>
  <si>
    <t>7-8</t>
  </si>
  <si>
    <t>9-12</t>
  </si>
  <si>
    <t>13-14</t>
  </si>
  <si>
    <t>15-18</t>
  </si>
  <si>
    <t xml:space="preserve">Фунтиков ПВ Бобров АА </t>
  </si>
  <si>
    <t xml:space="preserve">Шумиkин АП Калентьев ВИ </t>
  </si>
  <si>
    <t>Перчик ВТ, Зубков ВД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</si>
</sst>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24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6" fillId="0" borderId="22" xfId="0" applyNumberFormat="1" applyFont="1" applyBorder="1" applyAlignment="1">
      <alignment horizontal="center"/>
    </xf>
    <xf numFmtId="49" fontId="0" fillId="0" borderId="23" xfId="0" applyNumberForma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0" fillId="0" borderId="24" xfId="0" applyNumberFormat="1" applyBorder="1" applyAlignment="1">
      <alignment/>
    </xf>
    <xf numFmtId="0" fontId="4" fillId="0" borderId="29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4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 horizontal="right"/>
      <protection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4" fillId="0" borderId="0" xfId="42" applyFont="1" applyAlignment="1" applyProtection="1">
      <alignment horizontal="right"/>
      <protection/>
    </xf>
    <xf numFmtId="0" fontId="12" fillId="24" borderId="35" xfId="42" applyFont="1" applyFill="1" applyBorder="1" applyAlignment="1" applyProtection="1">
      <alignment horizontal="center" vertical="center" wrapText="1"/>
      <protection/>
    </xf>
    <xf numFmtId="0" fontId="14" fillId="0" borderId="17" xfId="42" applyFont="1" applyBorder="1" applyAlignment="1" applyProtection="1">
      <alignment horizontal="right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45" fillId="0" borderId="34" xfId="0" applyNumberFormat="1" applyFont="1" applyBorder="1" applyAlignment="1">
      <alignment horizontal="center" vertical="center" wrapText="1"/>
    </xf>
    <xf numFmtId="0" fontId="45" fillId="0" borderId="27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24" borderId="36" xfId="42" applyFont="1" applyFill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4" fontId="7" fillId="0" borderId="34" xfId="0" applyNumberFormat="1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7" fillId="0" borderId="33" xfId="0" applyNumberFormat="1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8" fillId="0" borderId="33" xfId="0" applyFont="1" applyBorder="1" applyAlignment="1">
      <alignment horizontal="center" vertical="center" wrapText="1"/>
    </xf>
    <xf numFmtId="0" fontId="7" fillId="17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center" vertical="center" wrapText="1"/>
    </xf>
    <xf numFmtId="49" fontId="0" fillId="0" borderId="33" xfId="42" applyNumberFormat="1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49" fontId="7" fillId="0" borderId="50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69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7" fillId="0" borderId="59" xfId="42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left" vertical="center" wrapText="1"/>
    </xf>
    <xf numFmtId="0" fontId="7" fillId="0" borderId="72" xfId="42" applyFont="1" applyBorder="1" applyAlignment="1" applyProtection="1">
      <alignment horizontal="left" vertical="center" wrapText="1"/>
      <protection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26" fillId="26" borderId="59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0" fontId="26" fillId="26" borderId="31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6" fillId="25" borderId="59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31" xfId="0" applyFont="1" applyFill="1" applyBorder="1" applyAlignment="1">
      <alignment horizontal="center" vertical="center"/>
    </xf>
    <xf numFmtId="0" fontId="26" fillId="17" borderId="59" xfId="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6" fillId="17" borderId="31" xfId="0" applyFont="1" applyFill="1" applyBorder="1" applyAlignment="1">
      <alignment horizontal="center" vertical="center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6" xfId="42" applyFont="1" applyFill="1" applyBorder="1" applyAlignment="1" applyProtection="1">
      <alignment horizontal="center" vertical="center"/>
      <protection/>
    </xf>
    <xf numFmtId="0" fontId="19" fillId="25" borderId="37" xfId="42" applyFont="1" applyFill="1" applyBorder="1" applyAlignment="1" applyProtection="1">
      <alignment horizontal="center" vertical="center"/>
      <protection/>
    </xf>
    <xf numFmtId="0" fontId="19" fillId="25" borderId="35" xfId="42" applyFont="1" applyFill="1" applyBorder="1" applyAlignment="1" applyProtection="1">
      <alignment horizontal="center" vertical="center"/>
      <protection/>
    </xf>
    <xf numFmtId="0" fontId="45" fillId="0" borderId="65" xfId="42" applyFont="1" applyBorder="1" applyAlignment="1" applyProtection="1">
      <alignment horizontal="left" vertical="center" wrapText="1"/>
      <protection/>
    </xf>
    <xf numFmtId="0" fontId="45" fillId="0" borderId="71" xfId="0" applyFont="1" applyBorder="1" applyAlignment="1">
      <alignment horizontal="left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45" fillId="0" borderId="66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4" fillId="0" borderId="59" xfId="42" applyFont="1" applyBorder="1" applyAlignment="1" applyProtection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6" fillId="24" borderId="36" xfId="42" applyFont="1" applyFill="1" applyBorder="1" applyAlignment="1" applyProtection="1">
      <alignment horizontal="center" vertical="center" wrapText="1"/>
      <protection/>
    </xf>
    <xf numFmtId="0" fontId="6" fillId="24" borderId="37" xfId="42" applyFont="1" applyFill="1" applyBorder="1" applyAlignment="1" applyProtection="1">
      <alignment horizontal="center" vertical="center" wrapText="1"/>
      <protection/>
    </xf>
    <xf numFmtId="0" fontId="6" fillId="24" borderId="35" xfId="42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1</xdr:col>
      <xdr:colOff>114300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003906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85" t="s">
        <v>56</v>
      </c>
      <c r="B1" s="185"/>
      <c r="C1" s="185"/>
      <c r="D1" s="185"/>
      <c r="E1" s="185"/>
      <c r="F1" s="185"/>
      <c r="G1" s="185"/>
      <c r="H1" s="185"/>
    </row>
    <row r="2" spans="2:8" ht="25.5" customHeight="1" thickBot="1">
      <c r="B2" s="189" t="s">
        <v>58</v>
      </c>
      <c r="C2" s="189"/>
      <c r="D2" s="190" t="str">
        <f>HYPERLINK('[1]реквизиты'!$A$2)</f>
        <v>Чемпионат России по САМБО среди мужчин</v>
      </c>
      <c r="E2" s="191"/>
      <c r="F2" s="191"/>
      <c r="G2" s="191"/>
      <c r="H2" s="165"/>
    </row>
    <row r="3" spans="2:8" ht="23.25" customHeight="1">
      <c r="B3" s="128"/>
      <c r="C3" s="186" t="str">
        <f>HYPERLINK('[1]реквизиты'!$A$3)</f>
        <v>7-12  марта  2012 г.  г. Пермь</v>
      </c>
      <c r="D3" s="186"/>
      <c r="E3" s="139"/>
      <c r="G3" s="187" t="str">
        <f>HYPERLINK('пр.взв.'!D4)</f>
        <v>в.к. &gt;100 кг.</v>
      </c>
      <c r="H3" s="188"/>
    </row>
    <row r="4" spans="1:8" ht="12.75" customHeight="1">
      <c r="A4" s="179" t="s">
        <v>10</v>
      </c>
      <c r="B4" s="180" t="s">
        <v>5</v>
      </c>
      <c r="C4" s="179" t="s">
        <v>6</v>
      </c>
      <c r="D4" s="179" t="s">
        <v>7</v>
      </c>
      <c r="E4" s="181" t="s">
        <v>8</v>
      </c>
      <c r="F4" s="182"/>
      <c r="G4" s="179" t="s">
        <v>11</v>
      </c>
      <c r="H4" s="179" t="s">
        <v>9</v>
      </c>
    </row>
    <row r="5" spans="1:8" ht="12.75" customHeight="1">
      <c r="A5" s="179"/>
      <c r="B5" s="180"/>
      <c r="C5" s="179"/>
      <c r="D5" s="179"/>
      <c r="E5" s="183"/>
      <c r="F5" s="184"/>
      <c r="G5" s="179"/>
      <c r="H5" s="179"/>
    </row>
    <row r="6" spans="1:8" ht="12.75" customHeight="1">
      <c r="A6" s="173" t="s">
        <v>25</v>
      </c>
      <c r="B6" s="174">
        <f>'пр.хода'!K17</f>
        <v>14</v>
      </c>
      <c r="C6" s="167" t="str">
        <f>VLOOKUP(B6,'пр.взв.'!B5:H70,2,FALSE)</f>
        <v>Исаев Евгений Иванович</v>
      </c>
      <c r="D6" s="175" t="str">
        <f>VLOOKUP(B6,'пр.взв.'!B5:H70,3,FALSE)</f>
        <v>05.08.79 змс</v>
      </c>
      <c r="E6" s="175" t="str">
        <f>VLOOKUP(B6,'пр.взв.'!B7:H70,4,FALSE)</f>
        <v>ПФО</v>
      </c>
      <c r="F6" s="169" t="str">
        <f>VLOOKUP(B6,'пр.взв.'!B5:H70,5,FALSE)</f>
        <v> Пермск Краснокамск ВС</v>
      </c>
      <c r="G6" s="169" t="str">
        <f>VLOOKUP(B6,'пр.взв.'!B5:H70,6,FALSE)</f>
        <v>000697</v>
      </c>
      <c r="H6" s="167" t="str">
        <f>VLOOKUP(B6,'пр.взв.'!B5:H70,7,FALSE)</f>
        <v>Перчик ВТ, Зубков ВД</v>
      </c>
    </row>
    <row r="7" spans="1:8" ht="12.75" customHeight="1">
      <c r="A7" s="173"/>
      <c r="B7" s="174"/>
      <c r="C7" s="168"/>
      <c r="D7" s="176"/>
      <c r="E7" s="176"/>
      <c r="F7" s="170"/>
      <c r="G7" s="170"/>
      <c r="H7" s="168"/>
    </row>
    <row r="8" spans="1:8" ht="12.75" customHeight="1">
      <c r="A8" s="173" t="s">
        <v>26</v>
      </c>
      <c r="B8" s="174">
        <f>'пр.хода'!K25</f>
        <v>17</v>
      </c>
      <c r="C8" s="167" t="str">
        <f>VLOOKUP(B8,'пр.взв.'!B7:H70,2,FALSE)</f>
        <v>Ширяев Максим Сергеевич</v>
      </c>
      <c r="D8" s="171" t="str">
        <f>VLOOKUP(B8,'пр.взв.'!B7:H70,3,FALSE)</f>
        <v>18.03.1988</v>
      </c>
      <c r="E8" s="175" t="str">
        <f>VLOOKUP(B8,'пр.взв.'!B2:H72,4,FALSE)</f>
        <v>МОС</v>
      </c>
      <c r="F8" s="169" t="str">
        <f>VLOOKUP(B8,'пр.взв.'!B7:H70,5,FALSE)</f>
        <v>г. Москва Д</v>
      </c>
      <c r="G8" s="171" t="str">
        <f>VLOOKUP(B8,'пр.взв.'!B7:H70,6,FALSE)</f>
        <v>000129</v>
      </c>
      <c r="H8" s="167" t="str">
        <f>VLOOKUP(B8,'пр.взв.'!B7:H70,7,FALSE)</f>
        <v>Фунтиков П.В Сейтаблаев А.В</v>
      </c>
    </row>
    <row r="9" spans="1:8" ht="12.75" customHeight="1">
      <c r="A9" s="173"/>
      <c r="B9" s="174"/>
      <c r="C9" s="168"/>
      <c r="D9" s="172"/>
      <c r="E9" s="176"/>
      <c r="F9" s="170"/>
      <c r="G9" s="172"/>
      <c r="H9" s="168"/>
    </row>
    <row r="10" spans="1:8" ht="12.75" customHeight="1">
      <c r="A10" s="173" t="s">
        <v>28</v>
      </c>
      <c r="B10" s="174">
        <f>'пр.хода'!O6</f>
        <v>9</v>
      </c>
      <c r="C10" s="167" t="str">
        <f>VLOOKUP(B10,'пр.взв.'!B7:H70,2,FALSE)</f>
        <v>Арсланов Рустам Разитович</v>
      </c>
      <c r="D10" s="171" t="str">
        <f>VLOOKUP(B10,'пр.взв.'!B7:H70,3,FALSE)</f>
        <v>31.07.80 мс</v>
      </c>
      <c r="E10" s="175" t="str">
        <f>VLOOKUP(B10,'пр.взв.'!B1:H74,4,FALSE)</f>
        <v>ПФО</v>
      </c>
      <c r="F10" s="169" t="str">
        <f>VLOOKUP(B10,'пр.взв.'!B7:H70,5,FALSE)</f>
        <v>Башкортостан Уфа Д</v>
      </c>
      <c r="G10" s="171" t="str">
        <f>VLOOKUP(B10,'пр.взв.'!B7:H70,6,FALSE)</f>
        <v>001542</v>
      </c>
      <c r="H10" s="167" t="str">
        <f>VLOOKUP(B10,'пр.взв.'!B7:H70,7,FALSE)</f>
        <v>Кобиашвили СР Калюжный СИ </v>
      </c>
    </row>
    <row r="11" spans="1:8" ht="12.75" customHeight="1">
      <c r="A11" s="173"/>
      <c r="B11" s="174"/>
      <c r="C11" s="168"/>
      <c r="D11" s="172"/>
      <c r="E11" s="176"/>
      <c r="F11" s="170"/>
      <c r="G11" s="172"/>
      <c r="H11" s="168"/>
    </row>
    <row r="12" spans="1:8" ht="12.75" customHeight="1">
      <c r="A12" s="173" t="s">
        <v>28</v>
      </c>
      <c r="B12" s="174">
        <f>'пр.хода'!P39</f>
        <v>18</v>
      </c>
      <c r="C12" s="167" t="str">
        <f>VLOOKUP(B12,'пр.взв.'!B7:H70,2,FALSE)</f>
        <v>Старков Михаил Александрович</v>
      </c>
      <c r="D12" s="171" t="str">
        <f>VLOOKUP(B12,'пр.взв.'!B7:H70,3,FALSE)</f>
        <v>13.07.77 мсмк</v>
      </c>
      <c r="E12" s="175" t="str">
        <f>VLOOKUP(B12,'пр.взв.'!B3:H76,4,FALSE)</f>
        <v>УФО</v>
      </c>
      <c r="F12" s="169" t="str">
        <f>VLOOKUP(B12,'пр.взв.'!B7:H70,5,FALSE)</f>
        <v>Свердловская Екатеринбург </v>
      </c>
      <c r="G12" s="177">
        <f>VLOOKUP(B12,'пр.взв.'!B7:H70,6,FALSE)</f>
        <v>0</v>
      </c>
      <c r="H12" s="167" t="str">
        <f>VLOOKUP(B12,'пр.взв.'!B7:H70,7,FALSE)</f>
        <v>Пышминцев ВА, Козлов АА</v>
      </c>
    </row>
    <row r="13" spans="1:8" ht="12.75" customHeight="1">
      <c r="A13" s="173"/>
      <c r="B13" s="174"/>
      <c r="C13" s="168"/>
      <c r="D13" s="172"/>
      <c r="E13" s="176"/>
      <c r="F13" s="170"/>
      <c r="G13" s="178"/>
      <c r="H13" s="168"/>
    </row>
    <row r="14" spans="1:8" ht="12.75" customHeight="1">
      <c r="A14" s="173" t="s">
        <v>32</v>
      </c>
      <c r="B14" s="174">
        <v>12</v>
      </c>
      <c r="C14" s="167" t="str">
        <f>VLOOKUP(B14,'пр.взв.'!B7:H70,2,FALSE)</f>
        <v>Ратько Константин Станиславович</v>
      </c>
      <c r="D14" s="171" t="str">
        <f>VLOOKUP(B14,'пр.взв.'!B7:H70,3,FALSE)</f>
        <v>06.04.85 мсмк</v>
      </c>
      <c r="E14" s="175" t="str">
        <f>VLOOKUP(B14,'пр.взв.'!B5:H78,4,FALSE)</f>
        <v>ЦФО</v>
      </c>
      <c r="F14" s="169" t="str">
        <f>VLOOKUP(B14,'пр.взв.'!B7:H70,5,FALSE)</f>
        <v>Владимирская Александров Д</v>
      </c>
      <c r="G14" s="171" t="str">
        <f>VLOOKUP(B14,'пр.взв.'!B7:H70,6,FALSE)</f>
        <v>000724</v>
      </c>
      <c r="H14" s="167" t="str">
        <f>VLOOKUP(B14,'пр.взв.'!B7:H70,7,FALSE)</f>
        <v>Куприков АТ Солдатов СВ</v>
      </c>
    </row>
    <row r="15" spans="1:8" ht="12.75" customHeight="1">
      <c r="A15" s="173"/>
      <c r="B15" s="174"/>
      <c r="C15" s="168"/>
      <c r="D15" s="172"/>
      <c r="E15" s="176"/>
      <c r="F15" s="170"/>
      <c r="G15" s="172"/>
      <c r="H15" s="168"/>
    </row>
    <row r="16" spans="1:8" ht="12.75" customHeight="1">
      <c r="A16" s="173" t="s">
        <v>32</v>
      </c>
      <c r="B16" s="174">
        <v>3</v>
      </c>
      <c r="C16" s="167" t="str">
        <f>VLOOKUP(B16,'пр.взв.'!B7:H70,2,FALSE)</f>
        <v>Костин Дмитрий Андреевич</v>
      </c>
      <c r="D16" s="171" t="str">
        <f>VLOOKUP(B16,'пр.взв.'!B7:H70,3,FALSE)</f>
        <v>05.10.88 кмс</v>
      </c>
      <c r="E16" s="175" t="str">
        <f>VLOOKUP(B16,'пр.взв.'!B1:H80,4,FALSE)</f>
        <v>МОС</v>
      </c>
      <c r="F16" s="169" t="str">
        <f>VLOOKUP(B16,'пр.взв.'!B7:H70,5,FALSE)</f>
        <v>Москва Д</v>
      </c>
      <c r="G16" s="171" t="str">
        <f>VLOOKUP(B16,'пр.взв.'!B7:H70,6,FALSE)</f>
        <v>003112</v>
      </c>
      <c r="H16" s="167" t="str">
        <f>VLOOKUP(B16,'пр.взв.'!B7:H70,7,FALSE)</f>
        <v>Фунтиков ПВ Бобров АА </v>
      </c>
    </row>
    <row r="17" spans="1:8" ht="12.75" customHeight="1">
      <c r="A17" s="173"/>
      <c r="B17" s="174"/>
      <c r="C17" s="168"/>
      <c r="D17" s="172"/>
      <c r="E17" s="176"/>
      <c r="F17" s="170"/>
      <c r="G17" s="172"/>
      <c r="H17" s="168"/>
    </row>
    <row r="18" spans="1:8" ht="12.75" customHeight="1">
      <c r="A18" s="173" t="s">
        <v>177</v>
      </c>
      <c r="B18" s="174">
        <v>19</v>
      </c>
      <c r="C18" s="167" t="str">
        <f>VLOOKUP(B18,'пр.взв.'!B7:H70,2,FALSE)</f>
        <v>Михальченко Роман Александрович</v>
      </c>
      <c r="D18" s="171" t="str">
        <f>VLOOKUP(B18,'пр.взв.'!B7:H70,3,FALSE)</f>
        <v>27.06.87 мс</v>
      </c>
      <c r="E18" s="175" t="str">
        <f>VLOOKUP(B18,'пр.взв.'!B1:H82,4,FALSE)</f>
        <v>УФО</v>
      </c>
      <c r="F18" s="169" t="str">
        <f>VLOOKUP(B18,'пр.взв.'!B7:H70,5,FALSE)</f>
        <v>Курганская Курган МО</v>
      </c>
      <c r="G18" s="171" t="str">
        <f>VLOOKUP(B18,'пр.взв.'!B7:H70,6,FALSE)</f>
        <v>0013114</v>
      </c>
      <c r="H18" s="167" t="str">
        <f>VLOOKUP(B18,'пр.взв.'!B7:H70,7,FALSE)</f>
        <v>Стенников ВГ Бородин ОБ</v>
      </c>
    </row>
    <row r="19" spans="1:8" ht="12.75" customHeight="1">
      <c r="A19" s="173"/>
      <c r="B19" s="174"/>
      <c r="C19" s="168"/>
      <c r="D19" s="172"/>
      <c r="E19" s="176"/>
      <c r="F19" s="170"/>
      <c r="G19" s="172"/>
      <c r="H19" s="168"/>
    </row>
    <row r="20" spans="1:8" ht="12.75" customHeight="1">
      <c r="A20" s="173" t="s">
        <v>177</v>
      </c>
      <c r="B20" s="174">
        <v>16</v>
      </c>
      <c r="C20" s="167" t="str">
        <f>VLOOKUP(B20,'пр.взв.'!B7:H70,2,FALSE)</f>
        <v>Гладков Алексей Иванович</v>
      </c>
      <c r="D20" s="171" t="str">
        <f>VLOOKUP(B20,'пр.взв.'!B7:H70,3,FALSE)</f>
        <v>24.11.85 мс</v>
      </c>
      <c r="E20" s="175" t="str">
        <f>VLOOKUP(B20,'пр.взв.'!B1:H84,4,FALSE)</f>
        <v>СПБ</v>
      </c>
      <c r="F20" s="169" t="str">
        <f>VLOOKUP(B20,'пр.взв.'!B7:H70,5,FALSE)</f>
        <v>С-Петербург Д</v>
      </c>
      <c r="G20" s="177">
        <f>VLOOKUP(B20,'пр.взв.'!B7:H70,6,FALSE)</f>
        <v>0</v>
      </c>
      <c r="H20" s="167" t="str">
        <f>VLOOKUP(B20,'пр.взв.'!B7:H70,7,FALSE)</f>
        <v>Кусакин СИ</v>
      </c>
    </row>
    <row r="21" spans="1:8" ht="12.75" customHeight="1">
      <c r="A21" s="173"/>
      <c r="B21" s="174"/>
      <c r="C21" s="168"/>
      <c r="D21" s="172"/>
      <c r="E21" s="176"/>
      <c r="F21" s="170"/>
      <c r="G21" s="178"/>
      <c r="H21" s="168"/>
    </row>
    <row r="22" spans="1:8" ht="12.75" customHeight="1">
      <c r="A22" s="173" t="s">
        <v>178</v>
      </c>
      <c r="B22" s="174">
        <v>5</v>
      </c>
      <c r="C22" s="167" t="str">
        <f>VLOOKUP(B22,'пр.взв.'!B7:H70,2,FALSE)</f>
        <v>Минаков Виталий Викторович</v>
      </c>
      <c r="D22" s="171" t="str">
        <f>VLOOKUP(B22,'пр.взв.'!B7:H70,3,FALSE)</f>
        <v>06.02.85 змс</v>
      </c>
      <c r="E22" s="175" t="str">
        <f>VLOOKUP(B22,'пр.взв.'!B3:H86,4,FALSE)</f>
        <v>ЦФО</v>
      </c>
      <c r="F22" s="169" t="str">
        <f>VLOOKUP(B22,'пр.взв.'!B7:H70,5,FALSE)</f>
        <v>Брянск ЛОК</v>
      </c>
      <c r="G22" s="171" t="str">
        <f>VLOOKUP(B22,'пр.взв.'!B7:H70,6,FALSE)</f>
        <v>000429</v>
      </c>
      <c r="H22" s="167" t="str">
        <f>VLOOKUP(B22,'пр.взв.'!B7:H70,7,FALSE)</f>
        <v>Сафронов ВВ, Сверчков ЮА</v>
      </c>
    </row>
    <row r="23" spans="1:8" ht="12.75" customHeight="1">
      <c r="A23" s="173"/>
      <c r="B23" s="174"/>
      <c r="C23" s="168"/>
      <c r="D23" s="172"/>
      <c r="E23" s="176"/>
      <c r="F23" s="170"/>
      <c r="G23" s="172"/>
      <c r="H23" s="168"/>
    </row>
    <row r="24" spans="1:8" ht="12.75" customHeight="1">
      <c r="A24" s="173" t="s">
        <v>178</v>
      </c>
      <c r="B24" s="174">
        <v>7</v>
      </c>
      <c r="C24" s="167" t="str">
        <f>VLOOKUP(B24,'пр.взв.'!B7:H70,2,FALSE)</f>
        <v>Хорпяков Олег Вячеславович</v>
      </c>
      <c r="D24" s="171" t="str">
        <f>VLOOKUP(B24,'пр.взв.'!B7:H70,3,FALSE)</f>
        <v>28.02.77 мс</v>
      </c>
      <c r="E24" s="175" t="str">
        <f>VLOOKUP(B24,'пр.взв.'!B5:H88,4,FALSE)</f>
        <v>МОС</v>
      </c>
      <c r="F24" s="169" t="str">
        <f>VLOOKUP(B24,'пр.взв.'!B7:H70,5,FALSE)</f>
        <v>Москва Д</v>
      </c>
      <c r="G24" s="171" t="str">
        <f>VLOOKUP(B24,'пр.взв.'!B7:H70,6,FALSE)</f>
        <v>000729</v>
      </c>
      <c r="H24" s="167" t="str">
        <f>VLOOKUP(B24,'пр.взв.'!B7:H70,7,FALSE)</f>
        <v>Желяев ДС, Бобылев АБ</v>
      </c>
    </row>
    <row r="25" spans="1:8" ht="12.75" customHeight="1">
      <c r="A25" s="173"/>
      <c r="B25" s="174"/>
      <c r="C25" s="168"/>
      <c r="D25" s="172"/>
      <c r="E25" s="176"/>
      <c r="F25" s="170"/>
      <c r="G25" s="172"/>
      <c r="H25" s="168"/>
    </row>
    <row r="26" spans="1:8" ht="12.75" customHeight="1">
      <c r="A26" s="173" t="s">
        <v>178</v>
      </c>
      <c r="B26" s="174">
        <v>6</v>
      </c>
      <c r="C26" s="167" t="str">
        <f>VLOOKUP(B26,'пр.взв.'!B7:H70,2,FALSE)</f>
        <v>Гаврилов Алексей Игоревич</v>
      </c>
      <c r="D26" s="171" t="str">
        <f>VLOOKUP(B26,'пр.взв.'!B7:H70,3,FALSE)</f>
        <v>30.05.90 кмс</v>
      </c>
      <c r="E26" s="175" t="str">
        <f>VLOOKUP(B26,'пр.взв.'!B2:H90,4,FALSE)</f>
        <v>ПФО</v>
      </c>
      <c r="F26" s="169" t="str">
        <f>VLOOKUP(B26,'пр.взв.'!B7:H70,5,FALSE)</f>
        <v>Саратовская Саратов Д</v>
      </c>
      <c r="G26" s="177">
        <f>VLOOKUP(B26,'пр.взв.'!B7:H70,6,FALSE)</f>
        <v>0</v>
      </c>
      <c r="H26" s="167" t="str">
        <f>VLOOKUP(B26,'пр.взв.'!B7:H70,7,FALSE)</f>
        <v>Нилогов ВВ, Мартынов АТ</v>
      </c>
    </row>
    <row r="27" spans="1:8" ht="12.75" customHeight="1">
      <c r="A27" s="173"/>
      <c r="B27" s="174"/>
      <c r="C27" s="168"/>
      <c r="D27" s="172"/>
      <c r="E27" s="176"/>
      <c r="F27" s="170"/>
      <c r="G27" s="178"/>
      <c r="H27" s="168"/>
    </row>
    <row r="28" spans="1:8" ht="12.75" customHeight="1">
      <c r="A28" s="173" t="s">
        <v>178</v>
      </c>
      <c r="B28" s="174">
        <v>4</v>
      </c>
      <c r="C28" s="167" t="str">
        <f>VLOOKUP(B28,'пр.взв.'!B7:H70,2,FALSE)</f>
        <v>Трусов Владимир Николаевич</v>
      </c>
      <c r="D28" s="171" t="str">
        <f>VLOOKUP(B28,'пр.взв.'!B7:H70,3,FALSE)</f>
        <v>24.02.85 мс</v>
      </c>
      <c r="E28" s="175" t="str">
        <f>VLOOKUP(B28,'пр.взв.'!B2:H92,4,FALSE)</f>
        <v>ЦФО</v>
      </c>
      <c r="F28" s="169" t="str">
        <f>VLOOKUP(B28,'пр.взв.'!B7:H70,5,FALSE)</f>
        <v>Брянская,Брянск Д</v>
      </c>
      <c r="G28" s="177">
        <f>VLOOKUP(B28,'пр.взв.'!B7:H70,6,FALSE)</f>
        <v>0</v>
      </c>
      <c r="H28" s="167" t="str">
        <f>VLOOKUP(B28,'пр.взв.'!B7:H70,7,FALSE)</f>
        <v>Фатеев АИ, Жучков СЛ</v>
      </c>
    </row>
    <row r="29" spans="1:8" ht="12.75" customHeight="1">
      <c r="A29" s="173"/>
      <c r="B29" s="174"/>
      <c r="C29" s="168"/>
      <c r="D29" s="172"/>
      <c r="E29" s="176"/>
      <c r="F29" s="170"/>
      <c r="G29" s="178"/>
      <c r="H29" s="168"/>
    </row>
    <row r="30" spans="1:8" ht="12.75" customHeight="1">
      <c r="A30" s="173" t="s">
        <v>179</v>
      </c>
      <c r="B30" s="174">
        <v>1</v>
      </c>
      <c r="C30" s="167" t="str">
        <f>VLOOKUP(B30,'пр.взв.'!B7:H70,2,FALSE)</f>
        <v>Тихомиров Алексей Александрович</v>
      </c>
      <c r="D30" s="171" t="str">
        <f>VLOOKUP(B30,'пр.взв.'!B7:H70,3,FALSE)</f>
        <v>01.11.89 кмс</v>
      </c>
      <c r="E30" s="175" t="str">
        <f>VLOOKUP(B30,'пр.взв.'!B1:H94,4,FALSE)</f>
        <v>УФО</v>
      </c>
      <c r="F30" s="169" t="str">
        <f>VLOOKUP(B30,'пр.взв.'!B7:H70,5,FALSE)</f>
        <v>Свердловская Сысерть Д</v>
      </c>
      <c r="G30" s="177">
        <f>VLOOKUP(B30,'пр.взв.'!B7:H70,6,FALSE)</f>
        <v>0</v>
      </c>
      <c r="H30" s="167" t="str">
        <f>VLOOKUP(B30,'пр.взв.'!B7:H70,7,FALSE)</f>
        <v>Демидов И.В.</v>
      </c>
    </row>
    <row r="31" spans="1:8" ht="12.75" customHeight="1">
      <c r="A31" s="173"/>
      <c r="B31" s="174"/>
      <c r="C31" s="168"/>
      <c r="D31" s="172"/>
      <c r="E31" s="176"/>
      <c r="F31" s="170"/>
      <c r="G31" s="178"/>
      <c r="H31" s="168"/>
    </row>
    <row r="32" spans="1:8" ht="12.75" customHeight="1">
      <c r="A32" s="173" t="s">
        <v>179</v>
      </c>
      <c r="B32" s="174">
        <v>11</v>
      </c>
      <c r="C32" s="167" t="str">
        <f>VLOOKUP(B32,'пр.взв.'!B7:H70,2,FALSE)</f>
        <v>Полехин Денис Владимирович</v>
      </c>
      <c r="D32" s="171" t="str">
        <f>VLOOKUP(B32,'пр.взв.'!B7:H70,3,FALSE)</f>
        <v>17.08.90 мс</v>
      </c>
      <c r="E32" s="175" t="str">
        <f>VLOOKUP(B32,'пр.взв.'!B3:H96,4,FALSE)</f>
        <v>ЦФО</v>
      </c>
      <c r="F32" s="169" t="str">
        <f>VLOOKUP(B32,'пр.взв.'!B7:H70,5,FALSE)</f>
        <v>Тульская Тула Д</v>
      </c>
      <c r="G32" s="177">
        <f>VLOOKUP(B32,'пр.взв.'!B7:H70,6,FALSE)</f>
        <v>0</v>
      </c>
      <c r="H32" s="167" t="str">
        <f>VLOOKUP(B32,'пр.взв.'!B7:H70,7,FALSE)</f>
        <v>ЛомиворотовР.Н.</v>
      </c>
    </row>
    <row r="33" spans="1:8" ht="12.75" customHeight="1">
      <c r="A33" s="173"/>
      <c r="B33" s="174"/>
      <c r="C33" s="168"/>
      <c r="D33" s="172"/>
      <c r="E33" s="176"/>
      <c r="F33" s="170"/>
      <c r="G33" s="178"/>
      <c r="H33" s="168"/>
    </row>
    <row r="34" spans="1:8" ht="12.75" customHeight="1">
      <c r="A34" s="173" t="s">
        <v>180</v>
      </c>
      <c r="B34" s="174">
        <v>13</v>
      </c>
      <c r="C34" s="167" t="str">
        <f>VLOOKUP(B34,'пр.взв.'!B7:H70,2,FALSE)</f>
        <v>Паршин Сергей Владимирович</v>
      </c>
      <c r="D34" s="171" t="str">
        <f>VLOOKUP(B34,'пр.взв.'!B7:H70,3,FALSE)</f>
        <v>14.08.84 мс</v>
      </c>
      <c r="E34" s="175" t="str">
        <f>VLOOKUP(B34,'пр.взв.'!B3:H98,4,FALSE)</f>
        <v>СФО</v>
      </c>
      <c r="F34" s="169" t="str">
        <f>VLOOKUP(B34,'пр.взв.'!B7:H70,5,FALSE)</f>
        <v>Красноярский Красноярск </v>
      </c>
      <c r="G34" s="177">
        <f>VLOOKUP(B34,'пр.взв.'!B7:H70,6,FALSE)</f>
        <v>0</v>
      </c>
      <c r="H34" s="167" t="str">
        <f>VLOOKUP(B34,'пр.взв.'!B7:H70,7,FALSE)</f>
        <v>Шумиkин АП Калентьев ВИ </v>
      </c>
    </row>
    <row r="35" spans="1:8" ht="12.75" customHeight="1">
      <c r="A35" s="173"/>
      <c r="B35" s="174"/>
      <c r="C35" s="168"/>
      <c r="D35" s="172"/>
      <c r="E35" s="176"/>
      <c r="F35" s="170"/>
      <c r="G35" s="178"/>
      <c r="H35" s="168"/>
    </row>
    <row r="36" spans="1:8" ht="12.75" customHeight="1">
      <c r="A36" s="173" t="s">
        <v>180</v>
      </c>
      <c r="B36" s="174">
        <v>15</v>
      </c>
      <c r="C36" s="167" t="str">
        <f>VLOOKUP(B36,'пр.взв.'!B7:H70,2,FALSE)</f>
        <v>Мотерн Виктор Анатольевич</v>
      </c>
      <c r="D36" s="171" t="str">
        <f>VLOOKUP(B36,'пр.взв.'!B7:H70,3,FALSE)</f>
        <v>11.08.75 кмс</v>
      </c>
      <c r="E36" s="175" t="str">
        <f>VLOOKUP(B36,'пр.взв.'!B3:H100,4,FALSE)</f>
        <v>ПФО </v>
      </c>
      <c r="F36" s="169" t="str">
        <f>VLOOKUP(B36,'пр.взв.'!B7:H70,5,FALSE)</f>
        <v>Пермский кр. Пермь ПР</v>
      </c>
      <c r="G36" s="177" t="str">
        <f>VLOOKUP(B36,'пр.взв.'!B7:H70,6,FALSE)</f>
        <v> </v>
      </c>
      <c r="H36" s="167" t="str">
        <f>VLOOKUP(B36,'пр.взв.'!B7:H70,7,FALSE)</f>
        <v>Газеев АГ</v>
      </c>
    </row>
    <row r="37" spans="1:8" ht="12.75" customHeight="1">
      <c r="A37" s="173"/>
      <c r="B37" s="174"/>
      <c r="C37" s="168"/>
      <c r="D37" s="172"/>
      <c r="E37" s="176"/>
      <c r="F37" s="170"/>
      <c r="G37" s="178"/>
      <c r="H37" s="168"/>
    </row>
    <row r="38" spans="1:8" ht="12.75" customHeight="1">
      <c r="A38" s="173" t="s">
        <v>180</v>
      </c>
      <c r="B38" s="174">
        <v>10</v>
      </c>
      <c r="C38" s="167" t="str">
        <f>VLOOKUP(B38,'пр.взв.'!B7:H70,2,FALSE)</f>
        <v>Мухин Федор Алексеевич</v>
      </c>
      <c r="D38" s="171" t="str">
        <f>VLOOKUP(B38,'пр.взв.'!B7:H70,3,FALSE)</f>
        <v>11.12.83 мс</v>
      </c>
      <c r="E38" s="175" t="str">
        <f>VLOOKUP(B38,'пр.взв.'!B3:H102,4,FALSE)</f>
        <v>ЦФО</v>
      </c>
      <c r="F38" s="169" t="str">
        <f>VLOOKUP(B38,'пр.взв.'!B7:H70,5,FALSE)</f>
        <v>Ярославская Ярославль Д</v>
      </c>
      <c r="G38" s="171" t="str">
        <f>VLOOKUP(B38,'пр.взв.'!B7:H70,6,FALSE)</f>
        <v>004064</v>
      </c>
      <c r="H38" s="167" t="str">
        <f>VLOOKUP(B38,'пр.взв.'!B7:H70,7,FALSE)</f>
        <v>Сапожников СВ Мухин ВВ</v>
      </c>
    </row>
    <row r="39" spans="1:8" ht="12.75" customHeight="1">
      <c r="A39" s="173"/>
      <c r="B39" s="174"/>
      <c r="C39" s="168"/>
      <c r="D39" s="172"/>
      <c r="E39" s="176"/>
      <c r="F39" s="170"/>
      <c r="G39" s="172"/>
      <c r="H39" s="168"/>
    </row>
    <row r="40" spans="1:8" ht="12.75" customHeight="1">
      <c r="A40" s="173" t="s">
        <v>180</v>
      </c>
      <c r="B40" s="174">
        <v>8</v>
      </c>
      <c r="C40" s="167" t="str">
        <f>VLOOKUP(B40,'пр.взв.'!B7:H70,2,FALSE)</f>
        <v>Рожков Вячеслав Владимирович</v>
      </c>
      <c r="D40" s="171" t="str">
        <f>VLOOKUP(B40,'пр.взв.'!B7:H70,3,FALSE)</f>
        <v>20.01.84 кмс</v>
      </c>
      <c r="E40" s="175" t="str">
        <f>VLOOKUP(B40,'пр.взв.'!B1:H104,4,FALSE)</f>
        <v>УФО</v>
      </c>
      <c r="F40" s="169" t="str">
        <f>VLOOKUP(B40,'пр.взв.'!B7:H70,5,FALSE)</f>
        <v>Свердловская Н.Тагил ПР</v>
      </c>
      <c r="G40" s="177">
        <f>VLOOKUP(B40,'пр.взв.'!B7:H70,6,FALSE)</f>
        <v>0</v>
      </c>
      <c r="H40" s="167" t="str">
        <f>VLOOKUP(B40,'пр.взв.'!B7:H70,7,FALSE)</f>
        <v>Киямов РР</v>
      </c>
    </row>
    <row r="41" spans="1:8" ht="12.75" customHeight="1">
      <c r="A41" s="173"/>
      <c r="B41" s="174"/>
      <c r="C41" s="168"/>
      <c r="D41" s="172"/>
      <c r="E41" s="176"/>
      <c r="F41" s="170"/>
      <c r="G41" s="178"/>
      <c r="H41" s="168"/>
    </row>
    <row r="42" spans="1:8" ht="12.75" customHeight="1">
      <c r="A42" s="173" t="s">
        <v>61</v>
      </c>
      <c r="B42" s="174">
        <v>2</v>
      </c>
      <c r="C42" s="167" t="str">
        <f>VLOOKUP(B42,'пр.взв.'!B7:H70,2,FALSE)</f>
        <v>Тешев Анзор Русланович</v>
      </c>
      <c r="D42" s="171" t="str">
        <f>VLOOKUP(B42,'пр.взв.'!B7:H70,3,FALSE)</f>
        <v>05.07.89 мс</v>
      </c>
      <c r="E42" s="175" t="str">
        <f>VLOOKUP(B42,'пр.взв.'!B3:H106,4,FALSE)</f>
        <v>ЮФО</v>
      </c>
      <c r="F42" s="169" t="str">
        <f>VLOOKUP(B42,'пр.взв.'!B7:H70,5,FALSE)</f>
        <v>Адыгея Майкоп ВС</v>
      </c>
      <c r="G42" s="171" t="str">
        <f>VLOOKUP(B42,'пр.взв.'!B7:H70,6,FALSE)</f>
        <v>001613</v>
      </c>
      <c r="H42" s="167" t="str">
        <f>VLOOKUP(B42,'пр.взв.'!B7:H70,7,FALSE)</f>
        <v>Меретуков С Хапай А</v>
      </c>
    </row>
    <row r="43" spans="1:8" ht="12.75" customHeight="1">
      <c r="A43" s="173"/>
      <c r="B43" s="174"/>
      <c r="C43" s="168"/>
      <c r="D43" s="172"/>
      <c r="E43" s="176"/>
      <c r="F43" s="170"/>
      <c r="G43" s="172"/>
      <c r="H43" s="168"/>
    </row>
    <row r="44" spans="1:8" ht="11.25" customHeight="1" hidden="1">
      <c r="A44" s="173" t="s">
        <v>47</v>
      </c>
      <c r="B44" s="174"/>
      <c r="C44" s="167" t="e">
        <f>VLOOKUP(B44,'пр.взв.'!B7:H70,2,FALSE)</f>
        <v>#N/A</v>
      </c>
      <c r="D44" s="171" t="e">
        <f>VLOOKUP(B44,'пр.взв.'!B7:H70,3,FALSE)</f>
        <v>#N/A</v>
      </c>
      <c r="E44" s="175" t="e">
        <f>VLOOKUP(B44,'пр.взв.'!B5:H108,4,FALSE)</f>
        <v>#N/A</v>
      </c>
      <c r="F44" s="169" t="e">
        <f>VLOOKUP(B44,'пр.взв.'!B7:H70,5,FALSE)</f>
        <v>#N/A</v>
      </c>
      <c r="G44" s="171" t="e">
        <f>VLOOKUP(B44,'пр.взв.'!B7:H70,6,FALSE)</f>
        <v>#N/A</v>
      </c>
      <c r="H44" s="167" t="e">
        <f>VLOOKUP(B44,'пр.взв.'!B7:H70,7,FALSE)</f>
        <v>#N/A</v>
      </c>
    </row>
    <row r="45" spans="1:8" ht="11.25" customHeight="1" hidden="1">
      <c r="A45" s="173"/>
      <c r="B45" s="174"/>
      <c r="C45" s="168"/>
      <c r="D45" s="172"/>
      <c r="E45" s="176"/>
      <c r="F45" s="170"/>
      <c r="G45" s="172"/>
      <c r="H45" s="168"/>
    </row>
    <row r="46" spans="1:8" ht="11.25" customHeight="1" hidden="1">
      <c r="A46" s="173" t="s">
        <v>27</v>
      </c>
      <c r="B46" s="174"/>
      <c r="C46" s="167" t="e">
        <f>VLOOKUP(B46,'пр.взв.'!B7:H70,2,FALSE)</f>
        <v>#N/A</v>
      </c>
      <c r="D46" s="171" t="e">
        <f>VLOOKUP(B46,'пр.взв.'!B7:H70,3,FALSE)</f>
        <v>#N/A</v>
      </c>
      <c r="E46" s="175" t="e">
        <f>VLOOKUP(B46,'пр.взв.'!B4:H110,4,FALSE)</f>
        <v>#N/A</v>
      </c>
      <c r="F46" s="169" t="e">
        <f>VLOOKUP(B46,'пр.взв.'!B7:H70,5,FALSE)</f>
        <v>#N/A</v>
      </c>
      <c r="G46" s="171" t="e">
        <f>VLOOKUP(B46,'пр.взв.'!B7:H70,6,FALSE)</f>
        <v>#N/A</v>
      </c>
      <c r="H46" s="167" t="e">
        <f>VLOOKUP(B46,'пр.взв.'!B7:H70,7,FALSE)</f>
        <v>#N/A</v>
      </c>
    </row>
    <row r="47" spans="1:8" ht="11.25" customHeight="1" hidden="1">
      <c r="A47" s="173"/>
      <c r="B47" s="174"/>
      <c r="C47" s="168"/>
      <c r="D47" s="172"/>
      <c r="E47" s="176"/>
      <c r="F47" s="170"/>
      <c r="G47" s="172"/>
      <c r="H47" s="168"/>
    </row>
    <row r="48" spans="1:8" ht="11.25" customHeight="1" hidden="1">
      <c r="A48" s="173" t="s">
        <v>48</v>
      </c>
      <c r="B48" s="174"/>
      <c r="C48" s="167" t="e">
        <f>VLOOKUP(B48,'пр.взв.'!B7:H70,2,FALSE)</f>
        <v>#N/A</v>
      </c>
      <c r="D48" s="171" t="e">
        <f>VLOOKUP(B48,'пр.взв.'!B7:H70,3,FALSE)</f>
        <v>#N/A</v>
      </c>
      <c r="E48" s="175" t="e">
        <f>VLOOKUP(B48,'пр.взв.'!B4:H112,4,FALSE)</f>
        <v>#N/A</v>
      </c>
      <c r="F48" s="169" t="e">
        <f>VLOOKUP(B48,'пр.взв.'!B7:H70,5,FALSE)</f>
        <v>#N/A</v>
      </c>
      <c r="G48" s="171" t="e">
        <f>VLOOKUP(B48,'пр.взв.'!B7:H70,6,FALSE)</f>
        <v>#N/A</v>
      </c>
      <c r="H48" s="167" t="e">
        <f>VLOOKUP(B48,'пр.взв.'!B7:H70,7,FALSE)</f>
        <v>#N/A</v>
      </c>
    </row>
    <row r="49" spans="1:8" ht="11.25" customHeight="1" hidden="1">
      <c r="A49" s="173"/>
      <c r="B49" s="174"/>
      <c r="C49" s="168"/>
      <c r="D49" s="172"/>
      <c r="E49" s="176"/>
      <c r="F49" s="170"/>
      <c r="G49" s="172"/>
      <c r="H49" s="168"/>
    </row>
    <row r="50" spans="1:8" ht="11.25" customHeight="1" hidden="1">
      <c r="A50" s="173" t="s">
        <v>49</v>
      </c>
      <c r="B50" s="174"/>
      <c r="C50" s="167" t="e">
        <f>VLOOKUP(B50,'пр.взв.'!B7:H70,2,FALSE)</f>
        <v>#N/A</v>
      </c>
      <c r="D50" s="171" t="e">
        <f>VLOOKUP(B50,'пр.взв.'!B7:H70,3,FALSE)</f>
        <v>#N/A</v>
      </c>
      <c r="E50" s="175" t="e">
        <f>VLOOKUP(B50,'пр.взв.'!B5:H114,4,FALSE)</f>
        <v>#N/A</v>
      </c>
      <c r="F50" s="169" t="e">
        <f>VLOOKUP(B50,'пр.взв.'!B7:H70,5,FALSE)</f>
        <v>#N/A</v>
      </c>
      <c r="G50" s="171" t="e">
        <f>VLOOKUP(B50,'пр.взв.'!B7:H70,6,FALSE)</f>
        <v>#N/A</v>
      </c>
      <c r="H50" s="167" t="e">
        <f>VLOOKUP(B50,'пр.взв.'!B7:H70,7,FALSE)</f>
        <v>#N/A</v>
      </c>
    </row>
    <row r="51" spans="1:8" ht="11.25" customHeight="1" hidden="1">
      <c r="A51" s="173"/>
      <c r="B51" s="174"/>
      <c r="C51" s="168"/>
      <c r="D51" s="172"/>
      <c r="E51" s="176"/>
      <c r="F51" s="170"/>
      <c r="G51" s="172"/>
      <c r="H51" s="168"/>
    </row>
    <row r="52" spans="1:8" ht="11.25" customHeight="1" hidden="1">
      <c r="A52" s="173" t="s">
        <v>50</v>
      </c>
      <c r="B52" s="174"/>
      <c r="C52" s="167" t="e">
        <f>VLOOKUP(B52,'пр.взв.'!B7:H70,2,FALSE)</f>
        <v>#N/A</v>
      </c>
      <c r="D52" s="171" t="e">
        <f>VLOOKUP(B52,'пр.взв.'!B7:H70,3,FALSE)</f>
        <v>#N/A</v>
      </c>
      <c r="E52" s="175" t="e">
        <f>VLOOKUP(B52,'пр.взв.'!B5:H116,4,FALSE)</f>
        <v>#N/A</v>
      </c>
      <c r="F52" s="169" t="e">
        <f>VLOOKUP(B52,'пр.взв.'!B7:H70,5,FALSE)</f>
        <v>#N/A</v>
      </c>
      <c r="G52" s="171" t="e">
        <f>VLOOKUP(B52,'пр.взв.'!B7:H70,6,FALSE)</f>
        <v>#N/A</v>
      </c>
      <c r="H52" s="167" t="e">
        <f>VLOOKUP(B52,'пр.взв.'!B7:H70,7,FALSE)</f>
        <v>#N/A</v>
      </c>
    </row>
    <row r="53" spans="1:8" ht="11.25" customHeight="1" hidden="1">
      <c r="A53" s="173"/>
      <c r="B53" s="174"/>
      <c r="C53" s="168"/>
      <c r="D53" s="172"/>
      <c r="E53" s="176"/>
      <c r="F53" s="170"/>
      <c r="G53" s="172"/>
      <c r="H53" s="168"/>
    </row>
    <row r="54" spans="1:8" ht="11.25" customHeight="1" hidden="1">
      <c r="A54" s="173" t="s">
        <v>29</v>
      </c>
      <c r="B54" s="174"/>
      <c r="C54" s="167" t="e">
        <f>VLOOKUP(B54,'пр.взв.'!B7:H70,2,FALSE)</f>
        <v>#N/A</v>
      </c>
      <c r="D54" s="171" t="e">
        <f>VLOOKUP(B54,'пр.взв.'!B7:H70,3,FALSE)</f>
        <v>#N/A</v>
      </c>
      <c r="E54" s="175" t="e">
        <f>VLOOKUP(B54,'пр.взв.'!B5:H118,4,FALSE)</f>
        <v>#N/A</v>
      </c>
      <c r="F54" s="169" t="e">
        <f>VLOOKUP(B54,'пр.взв.'!B7:H70,5,FALSE)</f>
        <v>#N/A</v>
      </c>
      <c r="G54" s="171" t="e">
        <f>VLOOKUP(B54,'пр.взв.'!B7:H70,6,FALSE)</f>
        <v>#N/A</v>
      </c>
      <c r="H54" s="167" t="e">
        <f>VLOOKUP(B54,'пр.взв.'!B7:H70,7,FALSE)</f>
        <v>#N/A</v>
      </c>
    </row>
    <row r="55" spans="1:8" ht="11.25" customHeight="1" hidden="1">
      <c r="A55" s="173"/>
      <c r="B55" s="174"/>
      <c r="C55" s="168"/>
      <c r="D55" s="172"/>
      <c r="E55" s="176"/>
      <c r="F55" s="170"/>
      <c r="G55" s="172"/>
      <c r="H55" s="168"/>
    </row>
    <row r="56" spans="1:8" ht="11.25" customHeight="1" hidden="1">
      <c r="A56" s="173" t="s">
        <v>62</v>
      </c>
      <c r="B56" s="174"/>
      <c r="C56" s="167" t="e">
        <f>VLOOKUP(B56,'пр.взв.'!B7:H70,2,FALSE)</f>
        <v>#N/A</v>
      </c>
      <c r="D56" s="171" t="e">
        <f>VLOOKUP(B56,'пр.взв.'!B7:H70,3,FALSE)</f>
        <v>#N/A</v>
      </c>
      <c r="E56" s="175" t="e">
        <f>VLOOKUP(B56,'пр.взв.'!B5:H120,4,FALSE)</f>
        <v>#N/A</v>
      </c>
      <c r="F56" s="169" t="e">
        <f>VLOOKUP(B56,'пр.взв.'!B7:H70,5,FALSE)</f>
        <v>#N/A</v>
      </c>
      <c r="G56" s="171" t="e">
        <f>VLOOKUP(B56,'пр.взв.'!B7:H70,6,FALSE)</f>
        <v>#N/A</v>
      </c>
      <c r="H56" s="167" t="e">
        <f>VLOOKUP(B56,'пр.взв.'!B7:H70,7,FALSE)</f>
        <v>#N/A</v>
      </c>
    </row>
    <row r="57" spans="1:8" ht="11.25" customHeight="1" hidden="1">
      <c r="A57" s="173"/>
      <c r="B57" s="174"/>
      <c r="C57" s="168"/>
      <c r="D57" s="172"/>
      <c r="E57" s="176"/>
      <c r="F57" s="170"/>
      <c r="G57" s="172"/>
      <c r="H57" s="168"/>
    </row>
    <row r="58" spans="1:8" ht="11.25" customHeight="1" hidden="1">
      <c r="A58" s="173" t="s">
        <v>31</v>
      </c>
      <c r="B58" s="174"/>
      <c r="C58" s="167" t="e">
        <f>VLOOKUP(B58,'пр.взв.'!B7:H70,2,FALSE)</f>
        <v>#N/A</v>
      </c>
      <c r="D58" s="171" t="e">
        <f>VLOOKUP(B58,'пр.взв.'!B7:H70,3,FALSE)</f>
        <v>#N/A</v>
      </c>
      <c r="E58" s="175" t="e">
        <f>VLOOKUP(B58,'пр.взв.'!B5:H122,4,FALSE)</f>
        <v>#N/A</v>
      </c>
      <c r="F58" s="169" t="e">
        <f>VLOOKUP(B58,'пр.взв.'!B7:H70,5,FALSE)</f>
        <v>#N/A</v>
      </c>
      <c r="G58" s="171" t="e">
        <f>VLOOKUP(B58,'пр.взв.'!B7:H70,6,FALSE)</f>
        <v>#N/A</v>
      </c>
      <c r="H58" s="167" t="e">
        <f>VLOOKUP(B58,'пр.взв.'!B7:H70,7,FALSE)</f>
        <v>#N/A</v>
      </c>
    </row>
    <row r="59" spans="1:8" ht="11.25" customHeight="1" hidden="1">
      <c r="A59" s="173"/>
      <c r="B59" s="174"/>
      <c r="C59" s="168"/>
      <c r="D59" s="172"/>
      <c r="E59" s="176"/>
      <c r="F59" s="170"/>
      <c r="G59" s="172"/>
      <c r="H59" s="168"/>
    </row>
    <row r="60" spans="1:8" ht="11.25" customHeight="1" hidden="1">
      <c r="A60" s="173" t="s">
        <v>33</v>
      </c>
      <c r="B60" s="174"/>
      <c r="C60" s="167" t="e">
        <f>VLOOKUP(B60,'пр.взв.'!B7:H70,2,FALSE)</f>
        <v>#N/A</v>
      </c>
      <c r="D60" s="171" t="e">
        <f>VLOOKUP(B60,'пр.взв.'!B7:H70,3,FALSE)</f>
        <v>#N/A</v>
      </c>
      <c r="E60" s="175" t="e">
        <f>VLOOKUP(B60,'пр.взв.'!B1:H124,4,FALSE)</f>
        <v>#N/A</v>
      </c>
      <c r="F60" s="169" t="e">
        <f>VLOOKUP(B60,'пр.взв.'!B7:H70,5,FALSE)</f>
        <v>#N/A</v>
      </c>
      <c r="G60" s="171" t="e">
        <f>VLOOKUP(B60,'пр.взв.'!B7:H70,6,FALSE)</f>
        <v>#N/A</v>
      </c>
      <c r="H60" s="167" t="e">
        <f>VLOOKUP(B60,'пр.взв.'!B7:H70,7,FALSE)</f>
        <v>#N/A</v>
      </c>
    </row>
    <row r="61" spans="1:8" ht="11.25" customHeight="1" hidden="1">
      <c r="A61" s="173"/>
      <c r="B61" s="174"/>
      <c r="C61" s="168"/>
      <c r="D61" s="172"/>
      <c r="E61" s="176"/>
      <c r="F61" s="170"/>
      <c r="G61" s="172"/>
      <c r="H61" s="168"/>
    </row>
    <row r="62" spans="1:8" ht="11.25" customHeight="1" hidden="1">
      <c r="A62" s="173" t="s">
        <v>51</v>
      </c>
      <c r="B62" s="174"/>
      <c r="C62" s="167" t="e">
        <f>VLOOKUP(B62,'пр.взв.'!B7:H70,2,FALSE)</f>
        <v>#N/A</v>
      </c>
      <c r="D62" s="171" t="e">
        <f>VLOOKUP(B62,'пр.взв.'!B7:H70,3,FALSE)</f>
        <v>#N/A</v>
      </c>
      <c r="E62" s="175" t="e">
        <f>VLOOKUP(B62,'пр.взв.'!B3:H126,4,FALSE)</f>
        <v>#N/A</v>
      </c>
      <c r="F62" s="169" t="e">
        <f>VLOOKUP(B62,'пр.взв.'!B7:H70,5,FALSE)</f>
        <v>#N/A</v>
      </c>
      <c r="G62" s="171" t="e">
        <f>VLOOKUP(B62,'пр.взв.'!B7:H70,6,FALSE)</f>
        <v>#N/A</v>
      </c>
      <c r="H62" s="167" t="e">
        <f>VLOOKUP(B62,'пр.взв.'!B7:H70,7,FALSE)</f>
        <v>#N/A</v>
      </c>
    </row>
    <row r="63" spans="1:8" ht="11.25" customHeight="1" hidden="1">
      <c r="A63" s="173"/>
      <c r="B63" s="174"/>
      <c r="C63" s="168"/>
      <c r="D63" s="172"/>
      <c r="E63" s="176"/>
      <c r="F63" s="170"/>
      <c r="G63" s="172"/>
      <c r="H63" s="168"/>
    </row>
    <row r="64" spans="1:8" ht="11.25" customHeight="1" hidden="1">
      <c r="A64" s="173" t="s">
        <v>52</v>
      </c>
      <c r="B64" s="174"/>
      <c r="C64" s="167" t="e">
        <f>VLOOKUP(B64,'пр.взв.'!B7:H70,2,FALSE)</f>
        <v>#N/A</v>
      </c>
      <c r="D64" s="171" t="e">
        <f>VLOOKUP(B64,'пр.взв.'!B7:H70,3,FALSE)</f>
        <v>#N/A</v>
      </c>
      <c r="E64" s="175" t="e">
        <f>VLOOKUP(B64,'пр.взв.'!B5:H128,4,FALSE)</f>
        <v>#N/A</v>
      </c>
      <c r="F64" s="169" t="e">
        <f>VLOOKUP(B64,'пр.взв.'!B7:H70,5,FALSE)</f>
        <v>#N/A</v>
      </c>
      <c r="G64" s="171" t="e">
        <f>VLOOKUP(B64,'пр.взв.'!B7:H70,6,FALSE)</f>
        <v>#N/A</v>
      </c>
      <c r="H64" s="167" t="e">
        <f>VLOOKUP(B64,'пр.взв.'!B7:H70,7,FALSE)</f>
        <v>#N/A</v>
      </c>
    </row>
    <row r="65" spans="1:8" ht="11.25" customHeight="1" hidden="1">
      <c r="A65" s="173"/>
      <c r="B65" s="174"/>
      <c r="C65" s="168"/>
      <c r="D65" s="172"/>
      <c r="E65" s="176"/>
      <c r="F65" s="170"/>
      <c r="G65" s="172"/>
      <c r="H65" s="168"/>
    </row>
    <row r="66" spans="1:8" ht="11.25" customHeight="1" hidden="1">
      <c r="A66" s="173" t="s">
        <v>53</v>
      </c>
      <c r="B66" s="174"/>
      <c r="C66" s="167" t="e">
        <f>VLOOKUP(B66,'пр.взв.'!B7:H70,2,FALSE)</f>
        <v>#N/A</v>
      </c>
      <c r="D66" s="171" t="e">
        <f>VLOOKUP(B66,'пр.взв.'!B7:H70,3,FALSE)</f>
        <v>#N/A</v>
      </c>
      <c r="E66" s="175" t="e">
        <f>VLOOKUP(B66,'пр.взв.'!B6:H130,4,FALSE)</f>
        <v>#N/A</v>
      </c>
      <c r="F66" s="169" t="e">
        <f>VLOOKUP(B66,'пр.взв.'!B7:H70,5,FALSE)</f>
        <v>#N/A</v>
      </c>
      <c r="G66" s="171" t="e">
        <f>VLOOKUP(B66,'пр.взв.'!B7:H70,6,FALSE)</f>
        <v>#N/A</v>
      </c>
      <c r="H66" s="167" t="e">
        <f>VLOOKUP(B66,'пр.взв.'!B7:H70,7,FALSE)</f>
        <v>#N/A</v>
      </c>
    </row>
    <row r="67" spans="1:8" ht="11.25" customHeight="1" hidden="1">
      <c r="A67" s="173"/>
      <c r="B67" s="174"/>
      <c r="C67" s="168"/>
      <c r="D67" s="172"/>
      <c r="E67" s="176"/>
      <c r="F67" s="170"/>
      <c r="G67" s="172"/>
      <c r="H67" s="168"/>
    </row>
    <row r="68" spans="1:8" ht="11.25" customHeight="1" hidden="1">
      <c r="A68" s="173" t="s">
        <v>54</v>
      </c>
      <c r="B68" s="174"/>
      <c r="C68" s="167" t="e">
        <f>VLOOKUP(B68,'пр.взв.'!B7:H70,2,FALSE)</f>
        <v>#N/A</v>
      </c>
      <c r="D68" s="171" t="e">
        <f>VLOOKUP(B68,'пр.взв.'!B7:H70,3,FALSE)</f>
        <v>#N/A</v>
      </c>
      <c r="E68" s="175" t="e">
        <f>VLOOKUP(B68,'пр.взв.'!B6:H132,4,FALSE)</f>
        <v>#N/A</v>
      </c>
      <c r="F68" s="169" t="e">
        <f>VLOOKUP(B68,'пр.взв.'!B7:H70,5,FALSE)</f>
        <v>#N/A</v>
      </c>
      <c r="G68" s="171" t="e">
        <f>VLOOKUP(B68,'пр.взв.'!B7:H70,6,FALSE)</f>
        <v>#N/A</v>
      </c>
      <c r="H68" s="167" t="e">
        <f>VLOOKUP(B68,'пр.взв.'!B7:H70,7,FALSE)</f>
        <v>#N/A</v>
      </c>
    </row>
    <row r="69" spans="1:8" ht="11.25" customHeight="1" hidden="1">
      <c r="A69" s="173"/>
      <c r="B69" s="174"/>
      <c r="C69" s="168"/>
      <c r="D69" s="172"/>
      <c r="E69" s="176"/>
      <c r="F69" s="170"/>
      <c r="G69" s="172"/>
      <c r="H69" s="168"/>
    </row>
    <row r="70" spans="1:8" ht="82.5" customHeight="1">
      <c r="A70" s="121" t="str">
        <f>HYPERLINK('[1]реквизиты'!$A$6)</f>
        <v>Гл. судья, судья МК</v>
      </c>
      <c r="B70" s="30"/>
      <c r="C70" s="123"/>
      <c r="D70" s="123"/>
      <c r="E70" s="123"/>
      <c r="F70" s="166" t="str">
        <f>HYPERLINK('[1]реквизиты'!$G$6)</f>
        <v>Р.М. Бабоян</v>
      </c>
      <c r="G70" s="166"/>
      <c r="H70" s="141" t="str">
        <f>HYPERLINK('[1]реквизиты'!$G$7)</f>
        <v>/ г. Армавир /</v>
      </c>
    </row>
    <row r="71" spans="1:8" ht="36" customHeight="1">
      <c r="A71" s="121" t="str">
        <f>HYPERLINK('[1]реквизиты'!$A$8)</f>
        <v>Гл. секретарь, судья МК</v>
      </c>
      <c r="B71" s="30"/>
      <c r="C71" s="123"/>
      <c r="D71" s="123"/>
      <c r="E71" s="123"/>
      <c r="F71" s="164" t="str">
        <f>HYPERLINK('[1]реквизиты'!$G$8)</f>
        <v>С.М. Трескин</v>
      </c>
      <c r="G71" s="164"/>
      <c r="H71" s="141" t="str">
        <f>HYPERLINK('[1]реквизиты'!$G$9)</f>
        <v>/  г. Бийск /</v>
      </c>
    </row>
    <row r="72" spans="1:8" ht="12.75">
      <c r="A72" s="30"/>
      <c r="B72" s="30"/>
      <c r="C72" s="30"/>
      <c r="D72" s="123"/>
      <c r="E72" s="123"/>
      <c r="F72" s="30"/>
      <c r="H72" s="30"/>
    </row>
    <row r="73" spans="1:8" ht="12.75">
      <c r="A73" s="30"/>
      <c r="B73" s="30"/>
      <c r="C73" s="30"/>
      <c r="D73" s="123"/>
      <c r="E73" s="123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sheetProtection/>
  <mergeCells count="270"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  <mergeCell ref="E48:E49"/>
    <mergeCell ref="E50:E51"/>
    <mergeCell ref="E52:E53"/>
    <mergeCell ref="E54:E55"/>
    <mergeCell ref="E34:E35"/>
    <mergeCell ref="E36:E37"/>
    <mergeCell ref="E38:E39"/>
    <mergeCell ref="E40:E41"/>
    <mergeCell ref="E18:E19"/>
    <mergeCell ref="E20:E21"/>
    <mergeCell ref="E22:E23"/>
    <mergeCell ref="E32:E33"/>
    <mergeCell ref="F8:F9"/>
    <mergeCell ref="H8:H9"/>
    <mergeCell ref="E12:E13"/>
    <mergeCell ref="E14:E15"/>
    <mergeCell ref="E8:E9"/>
    <mergeCell ref="E10:E11"/>
    <mergeCell ref="D6:D7"/>
    <mergeCell ref="E6:E7"/>
    <mergeCell ref="C3:D3"/>
    <mergeCell ref="G3:H3"/>
    <mergeCell ref="B2:C2"/>
    <mergeCell ref="D2:H2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A30:A31"/>
    <mergeCell ref="B30:B31"/>
    <mergeCell ref="C30:C31"/>
    <mergeCell ref="D30:D31"/>
    <mergeCell ref="A28:A29"/>
    <mergeCell ref="B28:B29"/>
    <mergeCell ref="C28:C29"/>
    <mergeCell ref="D28:D29"/>
    <mergeCell ref="E24:E25"/>
    <mergeCell ref="E26:E27"/>
    <mergeCell ref="E28:E29"/>
    <mergeCell ref="E30:E31"/>
    <mergeCell ref="F30:F31"/>
    <mergeCell ref="G30:G31"/>
    <mergeCell ref="G24:G25"/>
    <mergeCell ref="G26:G27"/>
    <mergeCell ref="G28:G29"/>
    <mergeCell ref="C24:C25"/>
    <mergeCell ref="D24:D25"/>
    <mergeCell ref="D22:D23"/>
    <mergeCell ref="B22:B23"/>
    <mergeCell ref="C22:C23"/>
    <mergeCell ref="A18:A19"/>
    <mergeCell ref="B18:B19"/>
    <mergeCell ref="A24:A25"/>
    <mergeCell ref="B24:B25"/>
    <mergeCell ref="A20:A21"/>
    <mergeCell ref="G22:G23"/>
    <mergeCell ref="A22:A23"/>
    <mergeCell ref="F18:F19"/>
    <mergeCell ref="H18:H19"/>
    <mergeCell ref="F20:F21"/>
    <mergeCell ref="H20:H21"/>
    <mergeCell ref="F22:F23"/>
    <mergeCell ref="C18:C19"/>
    <mergeCell ref="D18:D19"/>
    <mergeCell ref="H22:H23"/>
    <mergeCell ref="B20:B21"/>
    <mergeCell ref="C20:C21"/>
    <mergeCell ref="D20:D21"/>
    <mergeCell ref="G20:G21"/>
    <mergeCell ref="F16:F17"/>
    <mergeCell ref="H16:H17"/>
    <mergeCell ref="B14:B15"/>
    <mergeCell ref="A16:A17"/>
    <mergeCell ref="B16:B17"/>
    <mergeCell ref="C16:C17"/>
    <mergeCell ref="D16:D17"/>
    <mergeCell ref="C14:C15"/>
    <mergeCell ref="D14:D15"/>
    <mergeCell ref="E16:E17"/>
    <mergeCell ref="F10:F11"/>
    <mergeCell ref="H10:H11"/>
    <mergeCell ref="F12:F13"/>
    <mergeCell ref="H12:H13"/>
    <mergeCell ref="F14:F15"/>
    <mergeCell ref="A12:A13"/>
    <mergeCell ref="B12:B13"/>
    <mergeCell ref="C12:C13"/>
    <mergeCell ref="D12:D13"/>
    <mergeCell ref="A14:A15"/>
    <mergeCell ref="A10:A11"/>
    <mergeCell ref="B10:B11"/>
    <mergeCell ref="C10:C11"/>
    <mergeCell ref="D10:D11"/>
    <mergeCell ref="A8:A9"/>
    <mergeCell ref="B8:B9"/>
    <mergeCell ref="C8:C9"/>
    <mergeCell ref="D8:D9"/>
    <mergeCell ref="G6:G7"/>
    <mergeCell ref="E4:F5"/>
    <mergeCell ref="A6:A7"/>
    <mergeCell ref="B6:B7"/>
    <mergeCell ref="C6:C7"/>
    <mergeCell ref="H14:H15"/>
    <mergeCell ref="G12:G13"/>
    <mergeCell ref="A4:A5"/>
    <mergeCell ref="B4:B5"/>
    <mergeCell ref="C4:C5"/>
    <mergeCell ref="D4:D5"/>
    <mergeCell ref="H4:H5"/>
    <mergeCell ref="F6:F7"/>
    <mergeCell ref="H6:H7"/>
    <mergeCell ref="G4:G5"/>
    <mergeCell ref="G8:G9"/>
    <mergeCell ref="G10:G11"/>
    <mergeCell ref="G16:G17"/>
    <mergeCell ref="G18:G19"/>
    <mergeCell ref="G14:G15"/>
    <mergeCell ref="H30:H31"/>
    <mergeCell ref="H24:H25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B40:B41"/>
    <mergeCell ref="A46:A47"/>
    <mergeCell ref="B46:B47"/>
    <mergeCell ref="C46:C47"/>
    <mergeCell ref="D46:D47"/>
    <mergeCell ref="D50:D51"/>
    <mergeCell ref="C40:C41"/>
    <mergeCell ref="D40:D41"/>
    <mergeCell ref="F44:F45"/>
    <mergeCell ref="F46:F47"/>
    <mergeCell ref="F40:F41"/>
    <mergeCell ref="F42:F43"/>
    <mergeCell ref="E42:E43"/>
    <mergeCell ref="E44:E45"/>
    <mergeCell ref="E46:E47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A52:A53"/>
    <mergeCell ref="B52:B53"/>
    <mergeCell ref="C52:C53"/>
    <mergeCell ref="D52:D53"/>
    <mergeCell ref="A54:A55"/>
    <mergeCell ref="B54:B55"/>
    <mergeCell ref="C54:C55"/>
    <mergeCell ref="D54:D55"/>
    <mergeCell ref="E56:E57"/>
    <mergeCell ref="A56:A57"/>
    <mergeCell ref="B56:B57"/>
    <mergeCell ref="C56:C57"/>
    <mergeCell ref="D56:D57"/>
    <mergeCell ref="H54:H55"/>
    <mergeCell ref="F56:F57"/>
    <mergeCell ref="G56:G57"/>
    <mergeCell ref="H56:H57"/>
    <mergeCell ref="F54:F55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H58:H59"/>
    <mergeCell ref="F68:F69"/>
    <mergeCell ref="G68:G69"/>
    <mergeCell ref="A62:A63"/>
    <mergeCell ref="B62:B63"/>
    <mergeCell ref="C62:C63"/>
    <mergeCell ref="D62:D63"/>
    <mergeCell ref="A64:A65"/>
    <mergeCell ref="B64:B65"/>
    <mergeCell ref="C64:C65"/>
    <mergeCell ref="D64:D65"/>
    <mergeCell ref="H68:H69"/>
    <mergeCell ref="A66:A67"/>
    <mergeCell ref="B66:B67"/>
    <mergeCell ref="C66:C67"/>
    <mergeCell ref="D66:D67"/>
    <mergeCell ref="A68:A69"/>
    <mergeCell ref="B68:B69"/>
    <mergeCell ref="C68:C69"/>
    <mergeCell ref="D68:D69"/>
    <mergeCell ref="H66:H67"/>
    <mergeCell ref="F52:F53"/>
    <mergeCell ref="F48:F49"/>
    <mergeCell ref="F62:F63"/>
    <mergeCell ref="G62:G63"/>
    <mergeCell ref="F60:F61"/>
    <mergeCell ref="G60:G61"/>
    <mergeCell ref="G54:G55"/>
    <mergeCell ref="F58:F59"/>
    <mergeCell ref="G58:G59"/>
    <mergeCell ref="G52:G53"/>
    <mergeCell ref="H62:H63"/>
    <mergeCell ref="F64:F65"/>
    <mergeCell ref="G64:G65"/>
    <mergeCell ref="H64:H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zoomScalePageLayoutView="0" workbookViewId="0" topLeftCell="A25">
      <selection activeCell="L34" sqref="L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4.57421875" style="0" customWidth="1"/>
    <col min="4" max="4" width="12.281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89" t="s">
        <v>55</v>
      </c>
      <c r="B1" s="189"/>
      <c r="C1" s="189"/>
      <c r="D1" s="189"/>
      <c r="E1" s="189"/>
      <c r="F1" s="189"/>
      <c r="G1" s="189"/>
      <c r="H1" s="189"/>
    </row>
    <row r="2" spans="3:10" ht="27.75" customHeight="1" thickBot="1">
      <c r="C2" s="190" t="str">
        <f>HYPERLINK('[1]реквизиты'!$A$2)</f>
        <v>Чемпионат России по САМБО среди мужчин</v>
      </c>
      <c r="D2" s="191"/>
      <c r="E2" s="191"/>
      <c r="F2" s="191"/>
      <c r="G2" s="165"/>
      <c r="H2" s="113"/>
      <c r="I2" s="113"/>
      <c r="J2" s="113"/>
    </row>
    <row r="3" spans="1:8" ht="12.75" customHeight="1">
      <c r="A3" s="210" t="str">
        <f>HYPERLINK('[1]реквизиты'!$A$3)</f>
        <v>7-12  марта  2012 г.  г. Пермь</v>
      </c>
      <c r="B3" s="210"/>
      <c r="C3" s="210"/>
      <c r="D3" s="210"/>
      <c r="E3" s="210"/>
      <c r="F3" s="210"/>
      <c r="G3" s="210"/>
      <c r="H3" s="210"/>
    </row>
    <row r="4" spans="4:6" ht="12.75">
      <c r="D4" s="211" t="s">
        <v>170</v>
      </c>
      <c r="E4" s="211"/>
      <c r="F4" s="211"/>
    </row>
    <row r="5" spans="1:8" ht="12.75" customHeight="1">
      <c r="A5" s="163" t="s">
        <v>4</v>
      </c>
      <c r="B5" s="163" t="s">
        <v>5</v>
      </c>
      <c r="C5" s="163" t="s">
        <v>6</v>
      </c>
      <c r="D5" s="163" t="s">
        <v>7</v>
      </c>
      <c r="E5" s="181" t="s">
        <v>8</v>
      </c>
      <c r="F5" s="182"/>
      <c r="G5" s="163" t="s">
        <v>11</v>
      </c>
      <c r="H5" s="163" t="s">
        <v>9</v>
      </c>
    </row>
    <row r="6" spans="1:8" ht="12.75" customHeight="1">
      <c r="A6" s="161"/>
      <c r="B6" s="161"/>
      <c r="C6" s="161"/>
      <c r="D6" s="161"/>
      <c r="E6" s="183"/>
      <c r="F6" s="184"/>
      <c r="G6" s="161"/>
      <c r="H6" s="161"/>
    </row>
    <row r="7" spans="1:8" ht="12.75" customHeight="1">
      <c r="A7" s="162" t="s">
        <v>25</v>
      </c>
      <c r="B7" s="193">
        <v>1</v>
      </c>
      <c r="C7" s="204" t="s">
        <v>94</v>
      </c>
      <c r="D7" s="205" t="s">
        <v>95</v>
      </c>
      <c r="E7" s="175" t="s">
        <v>87</v>
      </c>
      <c r="F7" s="203" t="s">
        <v>96</v>
      </c>
      <c r="G7" s="192"/>
      <c r="H7" s="204" t="s">
        <v>97</v>
      </c>
    </row>
    <row r="8" spans="1:8" ht="15" customHeight="1">
      <c r="A8" s="162"/>
      <c r="B8" s="193"/>
      <c r="C8" s="204"/>
      <c r="D8" s="205"/>
      <c r="E8" s="176"/>
      <c r="F8" s="203"/>
      <c r="G8" s="192"/>
      <c r="H8" s="204"/>
    </row>
    <row r="9" spans="1:8" ht="12.75" customHeight="1">
      <c r="A9" s="162" t="s">
        <v>26</v>
      </c>
      <c r="B9" s="193">
        <v>2</v>
      </c>
      <c r="C9" s="204" t="s">
        <v>142</v>
      </c>
      <c r="D9" s="205" t="s">
        <v>143</v>
      </c>
      <c r="E9" s="175" t="s">
        <v>144</v>
      </c>
      <c r="F9" s="203" t="s">
        <v>145</v>
      </c>
      <c r="G9" s="192" t="s">
        <v>146</v>
      </c>
      <c r="H9" s="204" t="s">
        <v>147</v>
      </c>
    </row>
    <row r="10" spans="1:8" ht="15" customHeight="1">
      <c r="A10" s="162"/>
      <c r="B10" s="193"/>
      <c r="C10" s="204"/>
      <c r="D10" s="205"/>
      <c r="E10" s="176"/>
      <c r="F10" s="203"/>
      <c r="G10" s="192"/>
      <c r="H10" s="204"/>
    </row>
    <row r="11" spans="1:8" ht="15" customHeight="1">
      <c r="A11" s="162" t="s">
        <v>28</v>
      </c>
      <c r="B11" s="193">
        <v>3</v>
      </c>
      <c r="C11" s="204" t="s">
        <v>112</v>
      </c>
      <c r="D11" s="205" t="s">
        <v>113</v>
      </c>
      <c r="E11" s="175" t="s">
        <v>114</v>
      </c>
      <c r="F11" s="203" t="s">
        <v>115</v>
      </c>
      <c r="G11" s="192" t="s">
        <v>116</v>
      </c>
      <c r="H11" s="204" t="s">
        <v>181</v>
      </c>
    </row>
    <row r="12" spans="1:8" ht="15.75" customHeight="1">
      <c r="A12" s="162"/>
      <c r="B12" s="193"/>
      <c r="C12" s="204"/>
      <c r="D12" s="205"/>
      <c r="E12" s="176"/>
      <c r="F12" s="203"/>
      <c r="G12" s="192"/>
      <c r="H12" s="204"/>
    </row>
    <row r="13" spans="1:8" ht="12.75" customHeight="1">
      <c r="A13" s="162" t="s">
        <v>30</v>
      </c>
      <c r="B13" s="193">
        <v>4</v>
      </c>
      <c r="C13" s="206" t="s">
        <v>162</v>
      </c>
      <c r="D13" s="207" t="s">
        <v>163</v>
      </c>
      <c r="E13" s="214" t="s">
        <v>119</v>
      </c>
      <c r="F13" s="208" t="s">
        <v>164</v>
      </c>
      <c r="G13" s="209"/>
      <c r="H13" s="207" t="s">
        <v>165</v>
      </c>
    </row>
    <row r="14" spans="1:8" ht="15" customHeight="1">
      <c r="A14" s="162"/>
      <c r="B14" s="193"/>
      <c r="C14" s="206"/>
      <c r="D14" s="207"/>
      <c r="E14" s="215"/>
      <c r="F14" s="208"/>
      <c r="G14" s="209"/>
      <c r="H14" s="207"/>
    </row>
    <row r="15" spans="1:8" ht="12.75" customHeight="1">
      <c r="A15" s="162" t="s">
        <v>32</v>
      </c>
      <c r="B15" s="193">
        <v>5</v>
      </c>
      <c r="C15" s="204" t="s">
        <v>117</v>
      </c>
      <c r="D15" s="205" t="s">
        <v>118</v>
      </c>
      <c r="E15" s="175" t="s">
        <v>119</v>
      </c>
      <c r="F15" s="203" t="s">
        <v>120</v>
      </c>
      <c r="G15" s="192" t="s">
        <v>121</v>
      </c>
      <c r="H15" s="204" t="s">
        <v>122</v>
      </c>
    </row>
    <row r="16" spans="1:8" ht="15" customHeight="1">
      <c r="A16" s="162"/>
      <c r="B16" s="193"/>
      <c r="C16" s="204"/>
      <c r="D16" s="205"/>
      <c r="E16" s="176"/>
      <c r="F16" s="203"/>
      <c r="G16" s="192"/>
      <c r="H16" s="204"/>
    </row>
    <row r="17" spans="1:8" ht="12.75" customHeight="1">
      <c r="A17" s="162" t="s">
        <v>34</v>
      </c>
      <c r="B17" s="193">
        <v>6</v>
      </c>
      <c r="C17" s="204" t="s">
        <v>103</v>
      </c>
      <c r="D17" s="205" t="s">
        <v>104</v>
      </c>
      <c r="E17" s="175" t="s">
        <v>82</v>
      </c>
      <c r="F17" s="203" t="s">
        <v>105</v>
      </c>
      <c r="G17" s="192"/>
      <c r="H17" s="204" t="s">
        <v>106</v>
      </c>
    </row>
    <row r="18" spans="1:8" ht="15" customHeight="1">
      <c r="A18" s="162"/>
      <c r="B18" s="193"/>
      <c r="C18" s="204"/>
      <c r="D18" s="205"/>
      <c r="E18" s="176"/>
      <c r="F18" s="203"/>
      <c r="G18" s="192"/>
      <c r="H18" s="204"/>
    </row>
    <row r="19" spans="1:8" ht="12.75" customHeight="1">
      <c r="A19" s="162" t="s">
        <v>35</v>
      </c>
      <c r="B19" s="193">
        <v>7</v>
      </c>
      <c r="C19" s="204" t="s">
        <v>154</v>
      </c>
      <c r="D19" s="205" t="s">
        <v>155</v>
      </c>
      <c r="E19" s="175" t="s">
        <v>114</v>
      </c>
      <c r="F19" s="203" t="s">
        <v>115</v>
      </c>
      <c r="G19" s="192" t="s">
        <v>156</v>
      </c>
      <c r="H19" s="204" t="s">
        <v>157</v>
      </c>
    </row>
    <row r="20" spans="1:8" ht="15" customHeight="1">
      <c r="A20" s="162"/>
      <c r="B20" s="193"/>
      <c r="C20" s="204"/>
      <c r="D20" s="205"/>
      <c r="E20" s="176"/>
      <c r="F20" s="203"/>
      <c r="G20" s="192"/>
      <c r="H20" s="204"/>
    </row>
    <row r="21" spans="1:8" ht="12.75" customHeight="1">
      <c r="A21" s="162" t="s">
        <v>36</v>
      </c>
      <c r="B21" s="193">
        <v>8</v>
      </c>
      <c r="C21" s="204" t="s">
        <v>85</v>
      </c>
      <c r="D21" s="205" t="s">
        <v>86</v>
      </c>
      <c r="E21" s="175" t="s">
        <v>87</v>
      </c>
      <c r="F21" s="203" t="s">
        <v>88</v>
      </c>
      <c r="G21" s="192"/>
      <c r="H21" s="204" t="s">
        <v>89</v>
      </c>
    </row>
    <row r="22" spans="1:8" ht="15" customHeight="1">
      <c r="A22" s="162"/>
      <c r="B22" s="193"/>
      <c r="C22" s="204"/>
      <c r="D22" s="205"/>
      <c r="E22" s="176"/>
      <c r="F22" s="203"/>
      <c r="G22" s="192"/>
      <c r="H22" s="204"/>
    </row>
    <row r="23" spans="1:8" ht="12.75" customHeight="1">
      <c r="A23" s="162" t="s">
        <v>37</v>
      </c>
      <c r="B23" s="193">
        <v>9</v>
      </c>
      <c r="C23" s="204" t="s">
        <v>98</v>
      </c>
      <c r="D23" s="205" t="s">
        <v>99</v>
      </c>
      <c r="E23" s="175" t="s">
        <v>82</v>
      </c>
      <c r="F23" s="203" t="s">
        <v>100</v>
      </c>
      <c r="G23" s="192" t="s">
        <v>101</v>
      </c>
      <c r="H23" s="204" t="s">
        <v>102</v>
      </c>
    </row>
    <row r="24" spans="1:8" ht="15" customHeight="1">
      <c r="A24" s="162"/>
      <c r="B24" s="193"/>
      <c r="C24" s="204"/>
      <c r="D24" s="205"/>
      <c r="E24" s="176"/>
      <c r="F24" s="203"/>
      <c r="G24" s="192"/>
      <c r="H24" s="204"/>
    </row>
    <row r="25" spans="1:8" ht="12.75" customHeight="1">
      <c r="A25" s="162" t="s">
        <v>38</v>
      </c>
      <c r="B25" s="193">
        <v>10</v>
      </c>
      <c r="C25" s="204" t="s">
        <v>128</v>
      </c>
      <c r="D25" s="205" t="s">
        <v>129</v>
      </c>
      <c r="E25" s="175" t="s">
        <v>119</v>
      </c>
      <c r="F25" s="203" t="s">
        <v>130</v>
      </c>
      <c r="G25" s="192" t="s">
        <v>131</v>
      </c>
      <c r="H25" s="204" t="s">
        <v>132</v>
      </c>
    </row>
    <row r="26" spans="1:8" ht="15" customHeight="1">
      <c r="A26" s="162"/>
      <c r="B26" s="193"/>
      <c r="C26" s="204"/>
      <c r="D26" s="205"/>
      <c r="E26" s="176"/>
      <c r="F26" s="203"/>
      <c r="G26" s="192"/>
      <c r="H26" s="204"/>
    </row>
    <row r="27" spans="1:8" ht="12.75" customHeight="1">
      <c r="A27" s="162" t="s">
        <v>39</v>
      </c>
      <c r="B27" s="193">
        <v>11</v>
      </c>
      <c r="C27" s="206" t="s">
        <v>166</v>
      </c>
      <c r="D27" s="207" t="s">
        <v>167</v>
      </c>
      <c r="E27" s="214" t="s">
        <v>119</v>
      </c>
      <c r="F27" s="208" t="s">
        <v>168</v>
      </c>
      <c r="G27" s="209"/>
      <c r="H27" s="207" t="s">
        <v>169</v>
      </c>
    </row>
    <row r="28" spans="1:8" ht="15" customHeight="1">
      <c r="A28" s="162"/>
      <c r="B28" s="193"/>
      <c r="C28" s="206"/>
      <c r="D28" s="207"/>
      <c r="E28" s="215"/>
      <c r="F28" s="208"/>
      <c r="G28" s="209"/>
      <c r="H28" s="207"/>
    </row>
    <row r="29" spans="1:8" ht="15.75" customHeight="1">
      <c r="A29" s="162" t="s">
        <v>40</v>
      </c>
      <c r="B29" s="193">
        <v>12</v>
      </c>
      <c r="C29" s="204" t="s">
        <v>137</v>
      </c>
      <c r="D29" s="205" t="s">
        <v>138</v>
      </c>
      <c r="E29" s="175" t="s">
        <v>119</v>
      </c>
      <c r="F29" s="203" t="s">
        <v>139</v>
      </c>
      <c r="G29" s="192" t="s">
        <v>140</v>
      </c>
      <c r="H29" s="204" t="s">
        <v>141</v>
      </c>
    </row>
    <row r="30" spans="1:8" ht="15" customHeight="1">
      <c r="A30" s="162"/>
      <c r="B30" s="193"/>
      <c r="C30" s="204"/>
      <c r="D30" s="205"/>
      <c r="E30" s="176"/>
      <c r="F30" s="203"/>
      <c r="G30" s="192"/>
      <c r="H30" s="204"/>
    </row>
    <row r="31" spans="1:8" ht="12.75" customHeight="1">
      <c r="A31" s="162" t="s">
        <v>41</v>
      </c>
      <c r="B31" s="193">
        <v>13</v>
      </c>
      <c r="C31" s="204" t="s">
        <v>133</v>
      </c>
      <c r="D31" s="205" t="s">
        <v>134</v>
      </c>
      <c r="E31" s="175" t="s">
        <v>135</v>
      </c>
      <c r="F31" s="203" t="s">
        <v>136</v>
      </c>
      <c r="G31" s="192"/>
      <c r="H31" s="204" t="s">
        <v>182</v>
      </c>
    </row>
    <row r="32" spans="1:8" ht="15" customHeight="1">
      <c r="A32" s="162"/>
      <c r="B32" s="193"/>
      <c r="C32" s="204"/>
      <c r="D32" s="205"/>
      <c r="E32" s="176"/>
      <c r="F32" s="203"/>
      <c r="G32" s="192"/>
      <c r="H32" s="204"/>
    </row>
    <row r="33" spans="1:8" ht="12.75" customHeight="1">
      <c r="A33" s="162" t="s">
        <v>42</v>
      </c>
      <c r="B33" s="193">
        <v>14</v>
      </c>
      <c r="C33" s="204" t="s">
        <v>80</v>
      </c>
      <c r="D33" s="205" t="s">
        <v>81</v>
      </c>
      <c r="E33" s="175" t="s">
        <v>82</v>
      </c>
      <c r="F33" s="203" t="s">
        <v>83</v>
      </c>
      <c r="G33" s="192" t="s">
        <v>84</v>
      </c>
      <c r="H33" s="204" t="s">
        <v>183</v>
      </c>
    </row>
    <row r="34" spans="1:8" ht="15" customHeight="1">
      <c r="A34" s="162"/>
      <c r="B34" s="193"/>
      <c r="C34" s="204"/>
      <c r="D34" s="205"/>
      <c r="E34" s="176"/>
      <c r="F34" s="203"/>
      <c r="G34" s="192"/>
      <c r="H34" s="204"/>
    </row>
    <row r="35" spans="1:8" ht="12.75" customHeight="1">
      <c r="A35" s="162" t="s">
        <v>43</v>
      </c>
      <c r="B35" s="193">
        <v>15</v>
      </c>
      <c r="C35" s="204" t="s">
        <v>148</v>
      </c>
      <c r="D35" s="205" t="s">
        <v>149</v>
      </c>
      <c r="E35" s="175" t="s">
        <v>150</v>
      </c>
      <c r="F35" s="203" t="s">
        <v>151</v>
      </c>
      <c r="G35" s="192" t="s">
        <v>152</v>
      </c>
      <c r="H35" s="204" t="s">
        <v>153</v>
      </c>
    </row>
    <row r="36" spans="1:8" ht="15" customHeight="1">
      <c r="A36" s="162"/>
      <c r="B36" s="193"/>
      <c r="C36" s="204"/>
      <c r="D36" s="205"/>
      <c r="E36" s="176"/>
      <c r="F36" s="203"/>
      <c r="G36" s="192"/>
      <c r="H36" s="204"/>
    </row>
    <row r="37" spans="1:8" ht="15.75" customHeight="1">
      <c r="A37" s="162" t="s">
        <v>44</v>
      </c>
      <c r="B37" s="193">
        <v>16</v>
      </c>
      <c r="C37" s="204" t="s">
        <v>107</v>
      </c>
      <c r="D37" s="205" t="s">
        <v>108</v>
      </c>
      <c r="E37" s="175" t="s">
        <v>109</v>
      </c>
      <c r="F37" s="203" t="s">
        <v>110</v>
      </c>
      <c r="G37" s="192"/>
      <c r="H37" s="204" t="s">
        <v>111</v>
      </c>
    </row>
    <row r="38" spans="1:8" ht="12.75" customHeight="1">
      <c r="A38" s="162"/>
      <c r="B38" s="193"/>
      <c r="C38" s="204"/>
      <c r="D38" s="205"/>
      <c r="E38" s="176"/>
      <c r="F38" s="203"/>
      <c r="G38" s="192"/>
      <c r="H38" s="204"/>
    </row>
    <row r="39" spans="1:8" ht="12.75" customHeight="1">
      <c r="A39" s="162" t="s">
        <v>45</v>
      </c>
      <c r="B39" s="193">
        <v>17</v>
      </c>
      <c r="C39" s="204" t="s">
        <v>158</v>
      </c>
      <c r="D39" s="205" t="s">
        <v>159</v>
      </c>
      <c r="E39" s="175" t="s">
        <v>114</v>
      </c>
      <c r="F39" s="203" t="s">
        <v>160</v>
      </c>
      <c r="G39" s="192" t="s">
        <v>161</v>
      </c>
      <c r="H39" s="204" t="s">
        <v>171</v>
      </c>
    </row>
    <row r="40" spans="1:8" ht="12.75" customHeight="1">
      <c r="A40" s="162"/>
      <c r="B40" s="193"/>
      <c r="C40" s="204"/>
      <c r="D40" s="205"/>
      <c r="E40" s="176"/>
      <c r="F40" s="203"/>
      <c r="G40" s="192"/>
      <c r="H40" s="204"/>
    </row>
    <row r="41" spans="1:8" ht="12.75" customHeight="1">
      <c r="A41" s="162" t="s">
        <v>46</v>
      </c>
      <c r="B41" s="193">
        <v>18</v>
      </c>
      <c r="C41" s="204" t="s">
        <v>90</v>
      </c>
      <c r="D41" s="205" t="s">
        <v>91</v>
      </c>
      <c r="E41" s="175" t="s">
        <v>87</v>
      </c>
      <c r="F41" s="203" t="s">
        <v>92</v>
      </c>
      <c r="G41" s="192"/>
      <c r="H41" s="204" t="s">
        <v>93</v>
      </c>
    </row>
    <row r="42" spans="1:8" ht="12.75" customHeight="1">
      <c r="A42" s="162"/>
      <c r="B42" s="193"/>
      <c r="C42" s="204"/>
      <c r="D42" s="205"/>
      <c r="E42" s="176"/>
      <c r="F42" s="203"/>
      <c r="G42" s="192"/>
      <c r="H42" s="204"/>
    </row>
    <row r="43" spans="1:8" ht="12.75" customHeight="1">
      <c r="A43" s="162" t="s">
        <v>61</v>
      </c>
      <c r="B43" s="193">
        <v>19</v>
      </c>
      <c r="C43" s="204" t="s">
        <v>123</v>
      </c>
      <c r="D43" s="205" t="s">
        <v>124</v>
      </c>
      <c r="E43" s="175" t="s">
        <v>87</v>
      </c>
      <c r="F43" s="203" t="s">
        <v>125</v>
      </c>
      <c r="G43" s="192" t="s">
        <v>126</v>
      </c>
      <c r="H43" s="204" t="s">
        <v>127</v>
      </c>
    </row>
    <row r="44" spans="1:8" ht="12.75" customHeight="1">
      <c r="A44" s="162"/>
      <c r="B44" s="193"/>
      <c r="C44" s="204"/>
      <c r="D44" s="205"/>
      <c r="E44" s="176"/>
      <c r="F44" s="203"/>
      <c r="G44" s="192"/>
      <c r="H44" s="204"/>
    </row>
    <row r="45" spans="1:8" ht="12.75" customHeight="1">
      <c r="A45" s="162" t="s">
        <v>47</v>
      </c>
      <c r="B45" s="193"/>
      <c r="C45" s="198"/>
      <c r="D45" s="200"/>
      <c r="E45" s="212"/>
      <c r="F45" s="196"/>
      <c r="G45" s="194"/>
      <c r="H45" s="198"/>
    </row>
    <row r="46" spans="1:8" ht="12.75" customHeight="1">
      <c r="A46" s="162"/>
      <c r="B46" s="193"/>
      <c r="C46" s="199"/>
      <c r="D46" s="202"/>
      <c r="E46" s="213"/>
      <c r="F46" s="197"/>
      <c r="G46" s="195"/>
      <c r="H46" s="202"/>
    </row>
    <row r="47" spans="1:8" ht="12.75" customHeight="1">
      <c r="A47" s="162" t="s">
        <v>27</v>
      </c>
      <c r="B47" s="193"/>
      <c r="C47" s="198"/>
      <c r="D47" s="200"/>
      <c r="E47" s="212"/>
      <c r="F47" s="196"/>
      <c r="G47" s="194"/>
      <c r="H47" s="198"/>
    </row>
    <row r="48" spans="1:8" ht="12.75" customHeight="1">
      <c r="A48" s="162"/>
      <c r="B48" s="193"/>
      <c r="C48" s="199"/>
      <c r="D48" s="202"/>
      <c r="E48" s="213"/>
      <c r="F48" s="197"/>
      <c r="G48" s="195"/>
      <c r="H48" s="202"/>
    </row>
    <row r="49" spans="1:8" ht="12.75" customHeight="1">
      <c r="A49" s="162" t="s">
        <v>48</v>
      </c>
      <c r="B49" s="193"/>
      <c r="C49" s="198"/>
      <c r="D49" s="200"/>
      <c r="E49" s="212"/>
      <c r="F49" s="196"/>
      <c r="G49" s="194"/>
      <c r="H49" s="198"/>
    </row>
    <row r="50" spans="1:8" ht="12.75" customHeight="1">
      <c r="A50" s="162"/>
      <c r="B50" s="193"/>
      <c r="C50" s="199"/>
      <c r="D50" s="161"/>
      <c r="E50" s="213"/>
      <c r="F50" s="197"/>
      <c r="G50" s="195"/>
      <c r="H50" s="199"/>
    </row>
    <row r="51" spans="1:8" ht="12.75" customHeight="1">
      <c r="A51" s="162" t="s">
        <v>49</v>
      </c>
      <c r="B51" s="193"/>
      <c r="C51" s="198"/>
      <c r="D51" s="200"/>
      <c r="E51" s="212"/>
      <c r="F51" s="196"/>
      <c r="G51" s="194"/>
      <c r="H51" s="198"/>
    </row>
    <row r="52" spans="1:8" ht="12.75" customHeight="1">
      <c r="A52" s="162"/>
      <c r="B52" s="193"/>
      <c r="C52" s="199"/>
      <c r="D52" s="161"/>
      <c r="E52" s="213"/>
      <c r="F52" s="197"/>
      <c r="G52" s="195"/>
      <c r="H52" s="199"/>
    </row>
    <row r="53" spans="1:8" ht="12.75" customHeight="1">
      <c r="A53" s="162" t="s">
        <v>50</v>
      </c>
      <c r="B53" s="193"/>
      <c r="C53" s="198"/>
      <c r="D53" s="200"/>
      <c r="E53" s="212"/>
      <c r="F53" s="196"/>
      <c r="G53" s="194"/>
      <c r="H53" s="198"/>
    </row>
    <row r="54" spans="1:8" ht="12.75" customHeight="1">
      <c r="A54" s="162"/>
      <c r="B54" s="193"/>
      <c r="C54" s="199"/>
      <c r="D54" s="161"/>
      <c r="E54" s="213"/>
      <c r="F54" s="197"/>
      <c r="G54" s="195"/>
      <c r="H54" s="199"/>
    </row>
    <row r="55" spans="1:8" ht="12.75" customHeight="1">
      <c r="A55" s="162" t="s">
        <v>29</v>
      </c>
      <c r="B55" s="193"/>
      <c r="C55" s="198"/>
      <c r="D55" s="200"/>
      <c r="E55" s="212"/>
      <c r="F55" s="196"/>
      <c r="G55" s="194"/>
      <c r="H55" s="198"/>
    </row>
    <row r="56" spans="1:8" ht="12.75" customHeight="1">
      <c r="A56" s="162"/>
      <c r="B56" s="193"/>
      <c r="C56" s="199"/>
      <c r="D56" s="161"/>
      <c r="E56" s="213"/>
      <c r="F56" s="197"/>
      <c r="G56" s="195"/>
      <c r="H56" s="199"/>
    </row>
    <row r="57" spans="1:8" ht="12.75" customHeight="1">
      <c r="A57" s="162" t="s">
        <v>62</v>
      </c>
      <c r="B57" s="193"/>
      <c r="C57" s="198"/>
      <c r="D57" s="200"/>
      <c r="E57" s="212"/>
      <c r="F57" s="196"/>
      <c r="G57" s="194"/>
      <c r="H57" s="198"/>
    </row>
    <row r="58" spans="1:8" ht="12.75" customHeight="1">
      <c r="A58" s="162"/>
      <c r="B58" s="193"/>
      <c r="C58" s="199"/>
      <c r="D58" s="161"/>
      <c r="E58" s="213"/>
      <c r="F58" s="197"/>
      <c r="G58" s="195"/>
      <c r="H58" s="199"/>
    </row>
    <row r="59" spans="1:8" ht="12.75" customHeight="1">
      <c r="A59" s="162" t="s">
        <v>31</v>
      </c>
      <c r="B59" s="193"/>
      <c r="C59" s="198"/>
      <c r="D59" s="200"/>
      <c r="E59" s="212"/>
      <c r="F59" s="196"/>
      <c r="G59" s="194"/>
      <c r="H59" s="198"/>
    </row>
    <row r="60" spans="1:8" ht="12.75" customHeight="1">
      <c r="A60" s="162"/>
      <c r="B60" s="193"/>
      <c r="C60" s="199"/>
      <c r="D60" s="161"/>
      <c r="E60" s="213"/>
      <c r="F60" s="197"/>
      <c r="G60" s="195"/>
      <c r="H60" s="199"/>
    </row>
    <row r="61" spans="1:8" ht="12.75" customHeight="1">
      <c r="A61" s="162" t="s">
        <v>33</v>
      </c>
      <c r="B61" s="193"/>
      <c r="C61" s="198"/>
      <c r="D61" s="200"/>
      <c r="E61" s="212"/>
      <c r="F61" s="196"/>
      <c r="G61" s="194"/>
      <c r="H61" s="198"/>
    </row>
    <row r="62" spans="1:8" ht="12.75" customHeight="1">
      <c r="A62" s="162"/>
      <c r="B62" s="193"/>
      <c r="C62" s="199"/>
      <c r="D62" s="161"/>
      <c r="E62" s="213"/>
      <c r="F62" s="197"/>
      <c r="G62" s="195"/>
      <c r="H62" s="199"/>
    </row>
    <row r="63" spans="1:8" ht="12.75" customHeight="1">
      <c r="A63" s="162" t="s">
        <v>51</v>
      </c>
      <c r="B63" s="193"/>
      <c r="C63" s="198"/>
      <c r="D63" s="200"/>
      <c r="E63" s="212"/>
      <c r="F63" s="196"/>
      <c r="G63" s="194"/>
      <c r="H63" s="198"/>
    </row>
    <row r="64" spans="1:8" ht="12.75" customHeight="1">
      <c r="A64" s="162"/>
      <c r="B64" s="193"/>
      <c r="C64" s="199"/>
      <c r="D64" s="161"/>
      <c r="E64" s="213"/>
      <c r="F64" s="197"/>
      <c r="G64" s="195"/>
      <c r="H64" s="199"/>
    </row>
    <row r="65" spans="1:8" ht="12.75" customHeight="1">
      <c r="A65" s="162" t="s">
        <v>52</v>
      </c>
      <c r="B65" s="193"/>
      <c r="C65" s="198"/>
      <c r="D65" s="200"/>
      <c r="E65" s="212"/>
      <c r="F65" s="196"/>
      <c r="G65" s="194"/>
      <c r="H65" s="198"/>
    </row>
    <row r="66" spans="1:8" ht="12.75" customHeight="1">
      <c r="A66" s="162"/>
      <c r="B66" s="193"/>
      <c r="C66" s="199"/>
      <c r="D66" s="161"/>
      <c r="E66" s="213"/>
      <c r="F66" s="197"/>
      <c r="G66" s="195"/>
      <c r="H66" s="199"/>
    </row>
    <row r="67" spans="1:8" ht="12.75">
      <c r="A67" s="162" t="s">
        <v>53</v>
      </c>
      <c r="B67" s="193"/>
      <c r="C67" s="198"/>
      <c r="D67" s="200"/>
      <c r="E67" s="212"/>
      <c r="F67" s="196"/>
      <c r="G67" s="194"/>
      <c r="H67" s="198"/>
    </row>
    <row r="68" spans="1:8" ht="12.75">
      <c r="A68" s="162"/>
      <c r="B68" s="193"/>
      <c r="C68" s="199"/>
      <c r="D68" s="201"/>
      <c r="E68" s="213"/>
      <c r="F68" s="197"/>
      <c r="G68" s="195"/>
      <c r="H68" s="199"/>
    </row>
    <row r="69" spans="1:8" ht="12.75">
      <c r="A69" s="162" t="s">
        <v>54</v>
      </c>
      <c r="B69" s="193"/>
      <c r="C69" s="198"/>
      <c r="D69" s="200"/>
      <c r="E69" s="212"/>
      <c r="F69" s="196"/>
      <c r="G69" s="194"/>
      <c r="H69" s="198"/>
    </row>
    <row r="70" spans="1:8" ht="12.75">
      <c r="A70" s="162"/>
      <c r="B70" s="193"/>
      <c r="C70" s="199"/>
      <c r="D70" s="201"/>
      <c r="E70" s="213"/>
      <c r="F70" s="197"/>
      <c r="G70" s="195"/>
      <c r="H70" s="199"/>
    </row>
  </sheetData>
  <sheetProtection/>
  <mergeCells count="267">
    <mergeCell ref="E61:E62"/>
    <mergeCell ref="E63:E64"/>
    <mergeCell ref="E65:E66"/>
    <mergeCell ref="E67:E68"/>
    <mergeCell ref="E53:E54"/>
    <mergeCell ref="E55:E56"/>
    <mergeCell ref="E57:E58"/>
    <mergeCell ref="E59:E60"/>
    <mergeCell ref="E45:E46"/>
    <mergeCell ref="E47:E48"/>
    <mergeCell ref="E49:E50"/>
    <mergeCell ref="E51:E52"/>
    <mergeCell ref="E27:E28"/>
    <mergeCell ref="E29:E30"/>
    <mergeCell ref="E31:E32"/>
    <mergeCell ref="E33:E34"/>
    <mergeCell ref="E13:E14"/>
    <mergeCell ref="E15:E16"/>
    <mergeCell ref="E17:E18"/>
    <mergeCell ref="E19:E20"/>
    <mergeCell ref="E5:F6"/>
    <mergeCell ref="E7:E8"/>
    <mergeCell ref="E9:E10"/>
    <mergeCell ref="E11:E12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H69:H70"/>
    <mergeCell ref="C69:C70"/>
    <mergeCell ref="D69:D70"/>
    <mergeCell ref="F69:F70"/>
    <mergeCell ref="G69:G70"/>
    <mergeCell ref="E69:E70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A25:A26"/>
    <mergeCell ref="B25:B26"/>
    <mergeCell ref="A27:A28"/>
    <mergeCell ref="B27:B28"/>
    <mergeCell ref="F25:F26"/>
    <mergeCell ref="H25:H26"/>
    <mergeCell ref="G23:G24"/>
    <mergeCell ref="G25:G26"/>
    <mergeCell ref="F21:F22"/>
    <mergeCell ref="H21:H22"/>
    <mergeCell ref="F23:F24"/>
    <mergeCell ref="H23:H24"/>
    <mergeCell ref="E21:E22"/>
    <mergeCell ref="E23:E24"/>
    <mergeCell ref="C25:C26"/>
    <mergeCell ref="D25:D26"/>
    <mergeCell ref="E25:E26"/>
    <mergeCell ref="A23:A24"/>
    <mergeCell ref="B23:B24"/>
    <mergeCell ref="C23:C24"/>
    <mergeCell ref="D23:D24"/>
    <mergeCell ref="F19:F20"/>
    <mergeCell ref="H19:H20"/>
    <mergeCell ref="C19:C20"/>
    <mergeCell ref="D19:D20"/>
    <mergeCell ref="B17:B18"/>
    <mergeCell ref="A19:A20"/>
    <mergeCell ref="B19:B20"/>
    <mergeCell ref="A21:A22"/>
    <mergeCell ref="B21:B22"/>
    <mergeCell ref="H17:H18"/>
    <mergeCell ref="F13:F14"/>
    <mergeCell ref="H13:H14"/>
    <mergeCell ref="F15:F16"/>
    <mergeCell ref="H15:H16"/>
    <mergeCell ref="G13:G14"/>
    <mergeCell ref="G15:G16"/>
    <mergeCell ref="C11:C12"/>
    <mergeCell ref="F17:F18"/>
    <mergeCell ref="C17:C18"/>
    <mergeCell ref="A15:A16"/>
    <mergeCell ref="B15:B16"/>
    <mergeCell ref="C15:C16"/>
    <mergeCell ref="D11:D12"/>
    <mergeCell ref="D17:D18"/>
    <mergeCell ref="D15:D16"/>
    <mergeCell ref="A17:A18"/>
    <mergeCell ref="A13:A14"/>
    <mergeCell ref="B13:B14"/>
    <mergeCell ref="C13:C14"/>
    <mergeCell ref="D13:D14"/>
    <mergeCell ref="H7:H8"/>
    <mergeCell ref="F11:F12"/>
    <mergeCell ref="H11:H12"/>
    <mergeCell ref="F9:F10"/>
    <mergeCell ref="H9:H10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E35:E36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F43:F44"/>
    <mergeCell ref="H43:H44"/>
    <mergeCell ref="E43:E44"/>
    <mergeCell ref="A45:A46"/>
    <mergeCell ref="B45:B46"/>
    <mergeCell ref="C45:C46"/>
    <mergeCell ref="D45:D46"/>
    <mergeCell ref="F45:F46"/>
    <mergeCell ref="H45:H46"/>
    <mergeCell ref="G43:G44"/>
    <mergeCell ref="G45:G46"/>
    <mergeCell ref="A47:A48"/>
    <mergeCell ref="B47:B48"/>
    <mergeCell ref="F47:F48"/>
    <mergeCell ref="H47:H48"/>
    <mergeCell ref="A49:A50"/>
    <mergeCell ref="B49:B50"/>
    <mergeCell ref="C49:C50"/>
    <mergeCell ref="D49:D50"/>
    <mergeCell ref="F49:F50"/>
    <mergeCell ref="H49:H50"/>
    <mergeCell ref="G47:G48"/>
    <mergeCell ref="G49:G50"/>
    <mergeCell ref="A51:A52"/>
    <mergeCell ref="B51:B52"/>
    <mergeCell ref="F51:F52"/>
    <mergeCell ref="H51:H52"/>
    <mergeCell ref="D51:D52"/>
    <mergeCell ref="C51:C52"/>
    <mergeCell ref="A53:A54"/>
    <mergeCell ref="B53:B54"/>
    <mergeCell ref="C53:C54"/>
    <mergeCell ref="D53:D54"/>
    <mergeCell ref="F53:F54"/>
    <mergeCell ref="H53:H54"/>
    <mergeCell ref="G51:G52"/>
    <mergeCell ref="G53:G54"/>
    <mergeCell ref="A55:A56"/>
    <mergeCell ref="B55:B56"/>
    <mergeCell ref="C55:C56"/>
    <mergeCell ref="D55:D56"/>
    <mergeCell ref="A57:A58"/>
    <mergeCell ref="B57:B58"/>
    <mergeCell ref="C57:C58"/>
    <mergeCell ref="D57:D58"/>
    <mergeCell ref="F57:F58"/>
    <mergeCell ref="H57:H58"/>
    <mergeCell ref="G55:G56"/>
    <mergeCell ref="G57:G58"/>
    <mergeCell ref="F55:F56"/>
    <mergeCell ref="H55:H56"/>
    <mergeCell ref="A59:A60"/>
    <mergeCell ref="B59:B60"/>
    <mergeCell ref="F59:F60"/>
    <mergeCell ref="H59:H60"/>
    <mergeCell ref="C59:C60"/>
    <mergeCell ref="D59:D60"/>
    <mergeCell ref="A61:A62"/>
    <mergeCell ref="B61:B62"/>
    <mergeCell ref="C61:C62"/>
    <mergeCell ref="D61:D62"/>
    <mergeCell ref="F61:F62"/>
    <mergeCell ref="H61:H62"/>
    <mergeCell ref="G59:G60"/>
    <mergeCell ref="G61:G62"/>
    <mergeCell ref="G63:G64"/>
    <mergeCell ref="G65:G66"/>
    <mergeCell ref="H63:H64"/>
    <mergeCell ref="A63:A64"/>
    <mergeCell ref="B63:B64"/>
    <mergeCell ref="F63:F64"/>
    <mergeCell ref="C63:C64"/>
    <mergeCell ref="D63:D64"/>
    <mergeCell ref="A65:A66"/>
    <mergeCell ref="B65:B66"/>
    <mergeCell ref="C65:C66"/>
    <mergeCell ref="H67:H68"/>
    <mergeCell ref="F65:F66"/>
    <mergeCell ref="H65:H66"/>
    <mergeCell ref="C67:C68"/>
    <mergeCell ref="D67:D68"/>
    <mergeCell ref="D65:D66"/>
    <mergeCell ref="G17:G18"/>
    <mergeCell ref="G19:G20"/>
    <mergeCell ref="G21:G22"/>
    <mergeCell ref="A69:A70"/>
    <mergeCell ref="B69:B70"/>
    <mergeCell ref="G67:G68"/>
    <mergeCell ref="G33:G34"/>
    <mergeCell ref="A67:A68"/>
    <mergeCell ref="B67:B68"/>
    <mergeCell ref="F67:F68"/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0.8515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</cols>
  <sheetData>
    <row r="1" spans="1:9" ht="29.25" customHeight="1">
      <c r="A1" s="224" t="str">
        <f>HYPERLINK('[1]реквизиты'!$A$2)</f>
        <v>Чемпионат России по САМБО среди мужчин</v>
      </c>
      <c r="B1" s="224"/>
      <c r="C1" s="224"/>
      <c r="D1" s="224"/>
      <c r="E1" s="224"/>
      <c r="F1" s="224"/>
      <c r="G1" s="224"/>
      <c r="H1" s="224"/>
      <c r="I1" s="224"/>
    </row>
    <row r="2" spans="4:7" ht="15.75" hidden="1">
      <c r="D2" s="80"/>
      <c r="E2" s="80"/>
      <c r="F2" s="225" t="str">
        <f>HYPERLINK('пр.взв.'!D4)</f>
        <v>в.к. &gt;100 кг.</v>
      </c>
      <c r="G2" s="225"/>
    </row>
    <row r="3" ht="20.25" customHeight="1" hidden="1">
      <c r="C3" s="81" t="s">
        <v>60</v>
      </c>
    </row>
    <row r="4" ht="12.75" hidden="1">
      <c r="C4" s="82" t="s">
        <v>14</v>
      </c>
    </row>
    <row r="5" spans="1:9" ht="12.75" hidden="1">
      <c r="A5" s="179" t="s">
        <v>15</v>
      </c>
      <c r="B5" s="179" t="s">
        <v>5</v>
      </c>
      <c r="C5" s="161" t="s">
        <v>6</v>
      </c>
      <c r="D5" s="179" t="s">
        <v>16</v>
      </c>
      <c r="E5" s="181" t="s">
        <v>17</v>
      </c>
      <c r="F5" s="182"/>
      <c r="G5" s="179" t="s">
        <v>18</v>
      </c>
      <c r="H5" s="179" t="s">
        <v>19</v>
      </c>
      <c r="I5" s="179" t="s">
        <v>20</v>
      </c>
    </row>
    <row r="6" spans="1:9" ht="12.75" hidden="1">
      <c r="A6" s="163"/>
      <c r="B6" s="163"/>
      <c r="C6" s="163"/>
      <c r="D6" s="163"/>
      <c r="E6" s="183"/>
      <c r="F6" s="184"/>
      <c r="G6" s="163"/>
      <c r="H6" s="163"/>
      <c r="I6" s="163"/>
    </row>
    <row r="7" spans="1:9" ht="12.75" hidden="1">
      <c r="A7" s="227"/>
      <c r="B7" s="228">
        <f>'пр.хода'!N9</f>
        <v>9</v>
      </c>
      <c r="C7" s="216" t="str">
        <f>VLOOKUP(B7,'пр.взв.'!B7:F70,2,FALSE)</f>
        <v>Арсланов Рустам Разитович</v>
      </c>
      <c r="D7" s="229" t="str">
        <f>VLOOKUP(B7,'пр.взв.'!B7:H70,3,FALSE)</f>
        <v>31.07.80 мс</v>
      </c>
      <c r="E7" s="219" t="str">
        <f>VLOOKUP(B7,'пр.взв.'!B7:H70,4,FALSE)</f>
        <v>ПФО</v>
      </c>
      <c r="F7" s="221" t="str">
        <f>VLOOKUP(B7,'пр.взв.'!B7:H70,5,FALSE)</f>
        <v>Башкортостан Уфа Д</v>
      </c>
      <c r="G7" s="230"/>
      <c r="H7" s="223"/>
      <c r="I7" s="179"/>
    </row>
    <row r="8" spans="1:9" ht="12.75" hidden="1">
      <c r="A8" s="227"/>
      <c r="B8" s="179"/>
      <c r="C8" s="216"/>
      <c r="D8" s="229"/>
      <c r="E8" s="220"/>
      <c r="F8" s="222"/>
      <c r="G8" s="230"/>
      <c r="H8" s="223"/>
      <c r="I8" s="179"/>
    </row>
    <row r="9" spans="1:9" ht="12.75" hidden="1">
      <c r="A9" s="231"/>
      <c r="B9" s="228">
        <f>'пр.хода'!N13</f>
        <v>12</v>
      </c>
      <c r="C9" s="216" t="str">
        <f>VLOOKUP(B9,'пр.взв.'!B9:F70,2,FALSE)</f>
        <v>Ратько Константин Станиславович</v>
      </c>
      <c r="D9" s="216" t="str">
        <f>VLOOKUP(B9,'пр.взв.'!B9:G70,3,FALSE)</f>
        <v>06.04.85 мсмк</v>
      </c>
      <c r="E9" s="219" t="str">
        <f>VLOOKUP(B9,'пр.взв.'!B2:H72,4,FALSE)</f>
        <v>ЦФО</v>
      </c>
      <c r="F9" s="221" t="str">
        <f>VLOOKUP(B9,'пр.взв.'!B9:H70,5,FALSE)</f>
        <v>Владимирская Александров Д</v>
      </c>
      <c r="G9" s="226"/>
      <c r="H9" s="179"/>
      <c r="I9" s="179"/>
    </row>
    <row r="10" spans="1:9" ht="12.75" hidden="1">
      <c r="A10" s="231"/>
      <c r="B10" s="179"/>
      <c r="C10" s="216"/>
      <c r="D10" s="216"/>
      <c r="E10" s="220"/>
      <c r="F10" s="222"/>
      <c r="G10" s="226"/>
      <c r="H10" s="179"/>
      <c r="I10" s="179"/>
    </row>
    <row r="11" spans="1:2" ht="34.5" customHeight="1" hidden="1">
      <c r="A11" s="36" t="s">
        <v>21</v>
      </c>
      <c r="B11" s="36"/>
    </row>
    <row r="12" spans="2:9" ht="19.5" customHeight="1" hidden="1">
      <c r="B12" s="36" t="s">
        <v>0</v>
      </c>
      <c r="C12" s="83"/>
      <c r="D12" s="83"/>
      <c r="E12" s="83"/>
      <c r="F12" s="83"/>
      <c r="G12" s="83"/>
      <c r="H12" s="83"/>
      <c r="I12" s="83"/>
    </row>
    <row r="13" spans="2:9" ht="19.5" customHeight="1" hidden="1">
      <c r="B13" s="36" t="s">
        <v>1</v>
      </c>
      <c r="C13" s="83"/>
      <c r="D13" s="83"/>
      <c r="E13" s="83"/>
      <c r="F13" s="83"/>
      <c r="G13" s="83"/>
      <c r="H13" s="83"/>
      <c r="I13" s="83"/>
    </row>
    <row r="14" ht="19.5" customHeight="1" hidden="1"/>
    <row r="15" ht="12.75" hidden="1">
      <c r="C15" s="16" t="s">
        <v>63</v>
      </c>
    </row>
    <row r="16" spans="3:6" ht="15.75" hidden="1">
      <c r="C16" s="82" t="s">
        <v>22</v>
      </c>
      <c r="F16" s="132" t="str">
        <f>HYPERLINK('[2]пр.взв.'!D4)</f>
        <v>в.к.        кг.</v>
      </c>
    </row>
    <row r="17" spans="1:9" ht="12.75" hidden="1">
      <c r="A17" s="179" t="s">
        <v>15</v>
      </c>
      <c r="B17" s="179" t="s">
        <v>5</v>
      </c>
      <c r="C17" s="161" t="s">
        <v>6</v>
      </c>
      <c r="D17" s="179" t="s">
        <v>16</v>
      </c>
      <c r="E17" s="181" t="s">
        <v>17</v>
      </c>
      <c r="F17" s="182"/>
      <c r="G17" s="179" t="s">
        <v>18</v>
      </c>
      <c r="H17" s="179" t="s">
        <v>19</v>
      </c>
      <c r="I17" s="179" t="s">
        <v>20</v>
      </c>
    </row>
    <row r="18" spans="1:9" ht="12.75" hidden="1">
      <c r="A18" s="163"/>
      <c r="B18" s="163"/>
      <c r="C18" s="163"/>
      <c r="D18" s="163"/>
      <c r="E18" s="217"/>
      <c r="F18" s="218"/>
      <c r="G18" s="163"/>
      <c r="H18" s="163"/>
      <c r="I18" s="163"/>
    </row>
    <row r="19" spans="1:9" ht="12.75" hidden="1">
      <c r="A19" s="227"/>
      <c r="B19" s="228">
        <f>'пр.хода'!N37</f>
        <v>18</v>
      </c>
      <c r="C19" s="216" t="str">
        <f>VLOOKUP(B19,'пр.взв.'!B7:F70,2,FALSE)</f>
        <v>Старков Михаил Александрович</v>
      </c>
      <c r="D19" s="216" t="str">
        <f>VLOOKUP(B19,'пр.взв.'!B7:G70,3,FALSE)</f>
        <v>13.07.77 мсмк</v>
      </c>
      <c r="E19" s="219" t="str">
        <f>VLOOKUP(B19,'пр.взв.'!B1:H82,4,FALSE)</f>
        <v>УФО</v>
      </c>
      <c r="F19" s="221" t="str">
        <f>VLOOKUP(B19,'пр.взв.'!B7:H70,5,FALSE)</f>
        <v>Свердловская Екатеринбург </v>
      </c>
      <c r="G19" s="226"/>
      <c r="H19" s="223"/>
      <c r="I19" s="179"/>
    </row>
    <row r="20" spans="1:9" ht="12.75" hidden="1">
      <c r="A20" s="227"/>
      <c r="B20" s="179"/>
      <c r="C20" s="216"/>
      <c r="D20" s="216"/>
      <c r="E20" s="220"/>
      <c r="F20" s="222"/>
      <c r="G20" s="226"/>
      <c r="H20" s="223"/>
      <c r="I20" s="179"/>
    </row>
    <row r="21" spans="1:9" ht="12.75" hidden="1">
      <c r="A21" s="231"/>
      <c r="B21" s="228">
        <f>'пр.хода'!N41</f>
        <v>3</v>
      </c>
      <c r="C21" s="216" t="str">
        <f>VLOOKUP(B21,'пр.взв.'!B9:F70,2,FALSE)</f>
        <v>Костин Дмитрий Андреевич</v>
      </c>
      <c r="D21" s="216" t="str">
        <f>VLOOKUP(B21,'пр.взв.'!B9:G70,3,FALSE)</f>
        <v>05.10.88 кмс</v>
      </c>
      <c r="E21" s="219" t="str">
        <f>VLOOKUP(B21,'пр.взв.'!B4:H84,4,FALSE)</f>
        <v>МОС</v>
      </c>
      <c r="F21" s="221" t="str">
        <f>VLOOKUP(B21,'пр.взв.'!B9:H70,5,FALSE)</f>
        <v>Москва Д</v>
      </c>
      <c r="G21" s="226"/>
      <c r="H21" s="179"/>
      <c r="I21" s="179"/>
    </row>
    <row r="22" spans="1:9" ht="12.75" hidden="1">
      <c r="A22" s="231"/>
      <c r="B22" s="179"/>
      <c r="C22" s="216"/>
      <c r="D22" s="216"/>
      <c r="E22" s="220"/>
      <c r="F22" s="222"/>
      <c r="G22" s="226"/>
      <c r="H22" s="179"/>
      <c r="I22" s="179"/>
    </row>
    <row r="23" spans="1:2" ht="32.25" customHeight="1" hidden="1">
      <c r="A23" s="36" t="s">
        <v>21</v>
      </c>
      <c r="B23" s="36"/>
    </row>
    <row r="24" spans="2:9" ht="19.5" customHeight="1" hidden="1">
      <c r="B24" s="36" t="s">
        <v>0</v>
      </c>
      <c r="C24" s="83"/>
      <c r="D24" s="83"/>
      <c r="E24" s="83"/>
      <c r="F24" s="83"/>
      <c r="G24" s="83"/>
      <c r="H24" s="83"/>
      <c r="I24" s="83"/>
    </row>
    <row r="25" spans="2:9" ht="19.5" customHeight="1" hidden="1">
      <c r="B25" s="36" t="s">
        <v>1</v>
      </c>
      <c r="C25" s="83"/>
      <c r="D25" s="83"/>
      <c r="E25" s="83"/>
      <c r="F25" s="83"/>
      <c r="G25" s="83"/>
      <c r="H25" s="83"/>
      <c r="I25" s="83"/>
    </row>
    <row r="26" ht="12.75" hidden="1"/>
    <row r="29" spans="3:7" ht="15.75">
      <c r="C29" s="79" t="s">
        <v>23</v>
      </c>
      <c r="F29" s="225" t="str">
        <f>HYPERLINK('пр.взв.'!D4)</f>
        <v>в.к. &gt;100 кг.</v>
      </c>
      <c r="G29" s="225"/>
    </row>
    <row r="30" spans="1:9" ht="12.75">
      <c r="A30" s="179" t="s">
        <v>15</v>
      </c>
      <c r="B30" s="179" t="s">
        <v>5</v>
      </c>
      <c r="C30" s="161" t="s">
        <v>6</v>
      </c>
      <c r="D30" s="179" t="s">
        <v>16</v>
      </c>
      <c r="E30" s="181" t="s">
        <v>17</v>
      </c>
      <c r="F30" s="182"/>
      <c r="G30" s="179" t="s">
        <v>18</v>
      </c>
      <c r="H30" s="179" t="s">
        <v>19</v>
      </c>
      <c r="I30" s="179" t="s">
        <v>20</v>
      </c>
    </row>
    <row r="31" spans="1:9" ht="12.75">
      <c r="A31" s="163"/>
      <c r="B31" s="163"/>
      <c r="C31" s="163"/>
      <c r="D31" s="163"/>
      <c r="E31" s="217"/>
      <c r="F31" s="218"/>
      <c r="G31" s="163"/>
      <c r="H31" s="163"/>
      <c r="I31" s="163"/>
    </row>
    <row r="32" spans="1:9" ht="12.75">
      <c r="A32" s="227"/>
      <c r="B32" s="232" t="str">
        <f>'пр.хода'!K22</f>
        <v>17</v>
      </c>
      <c r="C32" s="216" t="str">
        <f>'пр.взв.'!C39</f>
        <v>Ширяев Максим Сергеевич</v>
      </c>
      <c r="D32" s="216" t="str">
        <f>'пр.взв.'!D39</f>
        <v>18.03.1988</v>
      </c>
      <c r="E32" s="216" t="str">
        <f>'пр.взв.'!E39</f>
        <v>МОС</v>
      </c>
      <c r="F32" s="216" t="str">
        <f>'пр.взв.'!F39</f>
        <v>г. Москва Д</v>
      </c>
      <c r="G32" s="226"/>
      <c r="H32" s="223"/>
      <c r="I32" s="179"/>
    </row>
    <row r="33" spans="1:9" ht="12.75">
      <c r="A33" s="227"/>
      <c r="B33" s="179"/>
      <c r="C33" s="216"/>
      <c r="D33" s="216"/>
      <c r="E33" s="216"/>
      <c r="F33" s="216"/>
      <c r="G33" s="226"/>
      <c r="H33" s="223"/>
      <c r="I33" s="179"/>
    </row>
    <row r="34" spans="1:9" ht="12.75">
      <c r="A34" s="231"/>
      <c r="B34" s="232" t="str">
        <f>'пр.хода'!N22</f>
        <v>14</v>
      </c>
      <c r="C34" s="216" t="str">
        <f>'пр.взв.'!C33</f>
        <v>Исаев Евгений Иванович</v>
      </c>
      <c r="D34" s="216" t="str">
        <f>'пр.взв.'!D33</f>
        <v>05.08.79 змс</v>
      </c>
      <c r="E34" s="216" t="str">
        <f>'пр.взв.'!E33</f>
        <v>ПФО</v>
      </c>
      <c r="F34" s="216" t="str">
        <f>'пр.взв.'!F33</f>
        <v> Пермск Краснокамск ВС</v>
      </c>
      <c r="G34" s="226"/>
      <c r="H34" s="179"/>
      <c r="I34" s="179"/>
    </row>
    <row r="35" spans="1:9" ht="12.75">
      <c r="A35" s="231"/>
      <c r="B35" s="179"/>
      <c r="C35" s="216"/>
      <c r="D35" s="216"/>
      <c r="E35" s="216"/>
      <c r="F35" s="216"/>
      <c r="G35" s="226"/>
      <c r="H35" s="179"/>
      <c r="I35" s="179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3"/>
      <c r="D37" s="83"/>
      <c r="E37" s="83"/>
      <c r="F37" s="83"/>
      <c r="G37" s="83"/>
      <c r="H37" s="83"/>
      <c r="I37" s="83"/>
    </row>
    <row r="38" spans="2:9" ht="19.5" customHeight="1">
      <c r="B38" s="36" t="s">
        <v>1</v>
      </c>
      <c r="C38" s="83"/>
      <c r="D38" s="83"/>
      <c r="E38" s="83"/>
      <c r="F38" s="83"/>
      <c r="G38" s="83"/>
      <c r="H38" s="83"/>
      <c r="I38" s="83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4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1"/>
      <c r="H43" s="15"/>
    </row>
    <row r="44" spans="1:8" ht="12.75">
      <c r="A44" s="32">
        <f>HYPERLINK('[1]реквизиты'!$A$22)</f>
      </c>
      <c r="C44" s="35"/>
      <c r="D44" s="35"/>
      <c r="E44" s="35"/>
      <c r="F44" s="32"/>
      <c r="G44" s="84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sheetProtection/>
  <mergeCells count="81">
    <mergeCell ref="H30:H31"/>
    <mergeCell ref="I30:I31"/>
    <mergeCell ref="H34:H35"/>
    <mergeCell ref="I34:I35"/>
    <mergeCell ref="H32:H33"/>
    <mergeCell ref="I32:I33"/>
    <mergeCell ref="F21:F22"/>
    <mergeCell ref="G21:G22"/>
    <mergeCell ref="F29:G29"/>
    <mergeCell ref="F34:F35"/>
    <mergeCell ref="G34:G35"/>
    <mergeCell ref="F32:F33"/>
    <mergeCell ref="G32:G33"/>
    <mergeCell ref="G30:G31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H19:H20"/>
    <mergeCell ref="I19:I20"/>
    <mergeCell ref="A17:A18"/>
    <mergeCell ref="A21:A22"/>
    <mergeCell ref="B21:B22"/>
    <mergeCell ref="C21:C22"/>
    <mergeCell ref="D21:D22"/>
    <mergeCell ref="H21:H22"/>
    <mergeCell ref="I21:I22"/>
    <mergeCell ref="A19:A20"/>
    <mergeCell ref="G19:G20"/>
    <mergeCell ref="B17:B18"/>
    <mergeCell ref="C17:C18"/>
    <mergeCell ref="D17:D18"/>
    <mergeCell ref="G17:G18"/>
    <mergeCell ref="F9:F10"/>
    <mergeCell ref="B19:B20"/>
    <mergeCell ref="C19:C20"/>
    <mergeCell ref="D19:D20"/>
    <mergeCell ref="F19:F20"/>
    <mergeCell ref="H17:H18"/>
    <mergeCell ref="I7:I8"/>
    <mergeCell ref="H9:H10"/>
    <mergeCell ref="I9:I10"/>
    <mergeCell ref="I17:I18"/>
    <mergeCell ref="G9:G10"/>
    <mergeCell ref="A7:A8"/>
    <mergeCell ref="B7:B8"/>
    <mergeCell ref="C7:C8"/>
    <mergeCell ref="D7:D8"/>
    <mergeCell ref="G7:G8"/>
    <mergeCell ref="A9:A10"/>
    <mergeCell ref="B9:B10"/>
    <mergeCell ref="C9:C10"/>
    <mergeCell ref="D9:D10"/>
    <mergeCell ref="H7:H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H85" sqref="A1:H86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305" t="s">
        <v>76</v>
      </c>
      <c r="C1" s="305"/>
      <c r="D1" s="305"/>
      <c r="E1" s="305"/>
      <c r="F1" s="305"/>
      <c r="G1" s="305"/>
      <c r="H1" s="305"/>
      <c r="I1" s="144"/>
      <c r="J1" s="305" t="s">
        <v>76</v>
      </c>
      <c r="K1" s="305"/>
      <c r="L1" s="305"/>
      <c r="M1" s="305"/>
      <c r="N1" s="305"/>
      <c r="O1" s="305"/>
      <c r="P1" s="305"/>
    </row>
    <row r="2" spans="2:16" ht="15.75">
      <c r="B2" s="306" t="str">
        <f>'пр.взв.'!D4</f>
        <v>в.к. &gt;100 кг.</v>
      </c>
      <c r="C2" s="307"/>
      <c r="D2" s="307"/>
      <c r="E2" s="307"/>
      <c r="F2" s="307"/>
      <c r="G2" s="307"/>
      <c r="H2" s="307"/>
      <c r="I2" s="145"/>
      <c r="J2" s="306" t="str">
        <f>'пр.взв.'!D4</f>
        <v>в.к. &gt;100 кг.</v>
      </c>
      <c r="K2" s="307"/>
      <c r="L2" s="307"/>
      <c r="M2" s="307"/>
      <c r="N2" s="307"/>
      <c r="O2" s="307"/>
      <c r="P2" s="307"/>
    </row>
    <row r="3" spans="2:16" ht="16.5" hidden="1" thickBot="1">
      <c r="B3" s="146" t="s">
        <v>70</v>
      </c>
      <c r="C3" s="147" t="s">
        <v>78</v>
      </c>
      <c r="D3" s="148" t="s">
        <v>73</v>
      </c>
      <c r="E3" s="149"/>
      <c r="F3" s="149"/>
      <c r="G3" s="149"/>
      <c r="H3" s="149"/>
      <c r="I3" s="149"/>
      <c r="J3" s="146" t="s">
        <v>1</v>
      </c>
      <c r="K3" s="147" t="s">
        <v>78</v>
      </c>
      <c r="L3" s="148" t="s">
        <v>71</v>
      </c>
      <c r="M3" s="149"/>
      <c r="N3" s="146"/>
      <c r="O3" s="149"/>
      <c r="P3" s="149"/>
    </row>
    <row r="4" spans="1:16" ht="12.75" customHeight="1" hidden="1">
      <c r="A4" s="268" t="s">
        <v>77</v>
      </c>
      <c r="B4" s="270" t="s">
        <v>5</v>
      </c>
      <c r="C4" s="266" t="s">
        <v>6</v>
      </c>
      <c r="D4" s="266" t="s">
        <v>16</v>
      </c>
      <c r="E4" s="235" t="s">
        <v>17</v>
      </c>
      <c r="F4" s="266" t="s">
        <v>18</v>
      </c>
      <c r="G4" s="266" t="s">
        <v>19</v>
      </c>
      <c r="H4" s="261" t="s">
        <v>20</v>
      </c>
      <c r="I4" s="268" t="s">
        <v>77</v>
      </c>
      <c r="J4" s="270" t="s">
        <v>5</v>
      </c>
      <c r="K4" s="266" t="s">
        <v>6</v>
      </c>
      <c r="L4" s="266" t="s">
        <v>16</v>
      </c>
      <c r="M4" s="235" t="s">
        <v>17</v>
      </c>
      <c r="N4" s="266" t="s">
        <v>18</v>
      </c>
      <c r="O4" s="266" t="s">
        <v>19</v>
      </c>
      <c r="P4" s="261" t="s">
        <v>20</v>
      </c>
    </row>
    <row r="5" spans="1:16" ht="13.5" customHeight="1" hidden="1" thickBot="1">
      <c r="A5" s="269"/>
      <c r="B5" s="271"/>
      <c r="C5" s="267"/>
      <c r="D5" s="267"/>
      <c r="E5" s="236"/>
      <c r="F5" s="267"/>
      <c r="G5" s="267"/>
      <c r="H5" s="263"/>
      <c r="I5" s="269"/>
      <c r="J5" s="271"/>
      <c r="K5" s="267"/>
      <c r="L5" s="267"/>
      <c r="M5" s="236"/>
      <c r="N5" s="267"/>
      <c r="O5" s="267"/>
      <c r="P5" s="263"/>
    </row>
    <row r="6" spans="1:16" ht="12.75" hidden="1">
      <c r="A6" s="296">
        <v>1</v>
      </c>
      <c r="B6" s="304">
        <v>17</v>
      </c>
      <c r="C6" s="239" t="str">
        <f>VLOOKUP(B6,'пр.взв.'!B7:H70,2,FALSE)</f>
        <v>Ширяев Максим Сергеевич</v>
      </c>
      <c r="D6" s="239" t="str">
        <f>VLOOKUP(C6,'пр.взв.'!C7:I70,2,FALSE)</f>
        <v>18.03.1988</v>
      </c>
      <c r="E6" s="239" t="str">
        <f>VLOOKUP(D6,'пр.взв.'!D7:J70,2,FALSE)</f>
        <v>МОС</v>
      </c>
      <c r="F6" s="249"/>
      <c r="G6" s="195"/>
      <c r="H6" s="161"/>
      <c r="I6" s="287">
        <v>1</v>
      </c>
      <c r="J6" s="302">
        <v>2</v>
      </c>
      <c r="K6" s="239" t="str">
        <f>VLOOKUP(J6,'пр.взв.'!B7:H70,2,FALSE)</f>
        <v>Тешев Анзор Русланович</v>
      </c>
      <c r="L6" s="239" t="str">
        <f>VLOOKUP(K6,'пр.взв.'!C7:I70,2,FALSE)</f>
        <v>05.07.89 мс</v>
      </c>
      <c r="M6" s="239" t="str">
        <f>VLOOKUP(L6,'пр.взв.'!D7:J70,2,FALSE)</f>
        <v>ЮФО</v>
      </c>
      <c r="N6" s="248"/>
      <c r="O6" s="249"/>
      <c r="P6" s="195"/>
    </row>
    <row r="7" spans="1:16" ht="12.75" hidden="1">
      <c r="A7" s="297"/>
      <c r="B7" s="301"/>
      <c r="C7" s="240"/>
      <c r="D7" s="240"/>
      <c r="E7" s="240"/>
      <c r="F7" s="226"/>
      <c r="G7" s="223"/>
      <c r="H7" s="179"/>
      <c r="I7" s="288"/>
      <c r="J7" s="301"/>
      <c r="K7" s="240"/>
      <c r="L7" s="240"/>
      <c r="M7" s="240"/>
      <c r="N7" s="226"/>
      <c r="O7" s="226"/>
      <c r="P7" s="223"/>
    </row>
    <row r="8" spans="1:16" ht="12.75" hidden="1">
      <c r="A8" s="297"/>
      <c r="B8" s="300">
        <v>9</v>
      </c>
      <c r="C8" s="237" t="str">
        <f>VLOOKUP(B8,'пр.взв.'!B1:H72,2,FALSE)</f>
        <v>Арсланов Рустам Разитович</v>
      </c>
      <c r="D8" s="237" t="str">
        <f>VLOOKUP(C8,'пр.взв.'!C1:I72,2,FALSE)</f>
        <v>31.07.80 мс</v>
      </c>
      <c r="E8" s="237" t="str">
        <f>VLOOKUP(D8,'пр.взв.'!D1:J72,2,FALSE)</f>
        <v>ПФО</v>
      </c>
      <c r="F8" s="241"/>
      <c r="G8" s="163"/>
      <c r="H8" s="163"/>
      <c r="I8" s="288"/>
      <c r="J8" s="300">
        <v>18</v>
      </c>
      <c r="K8" s="237" t="str">
        <f>VLOOKUP(J8,'пр.взв.'!B1:H72,2,FALSE)</f>
        <v>Старков Михаил Александрович</v>
      </c>
      <c r="L8" s="237" t="str">
        <f>VLOOKUP(K8,'пр.взв.'!C1:I72,2,FALSE)</f>
        <v>13.07.77 мсмк</v>
      </c>
      <c r="M8" s="237" t="str">
        <f>VLOOKUP(L8,'пр.взв.'!D1:J72,2,FALSE)</f>
        <v>УФО</v>
      </c>
      <c r="N8" s="241"/>
      <c r="O8" s="241"/>
      <c r="P8" s="163"/>
    </row>
    <row r="9" spans="1:16" ht="13.5" hidden="1" thickBot="1">
      <c r="A9" s="299"/>
      <c r="B9" s="303"/>
      <c r="C9" s="238"/>
      <c r="D9" s="238"/>
      <c r="E9" s="238"/>
      <c r="F9" s="242"/>
      <c r="G9" s="236"/>
      <c r="H9" s="236"/>
      <c r="I9" s="289"/>
      <c r="J9" s="303"/>
      <c r="K9" s="238"/>
      <c r="L9" s="238"/>
      <c r="M9" s="238"/>
      <c r="N9" s="242"/>
      <c r="O9" s="242"/>
      <c r="P9" s="236"/>
    </row>
    <row r="10" spans="1:16" ht="12.75" hidden="1">
      <c r="A10" s="296">
        <v>2</v>
      </c>
      <c r="B10" s="302">
        <v>9</v>
      </c>
      <c r="C10" s="257" t="str">
        <f>VLOOKUP(B10,'пр.взв.'!B1:H74,2,FALSE)</f>
        <v>Арсланов Рустам Разитович</v>
      </c>
      <c r="D10" s="257" t="str">
        <f>VLOOKUP(C10,'пр.взв.'!C1:I74,2,FALSE)</f>
        <v>31.07.80 мс</v>
      </c>
      <c r="E10" s="257" t="str">
        <f>VLOOKUP(D10,'пр.взв.'!D1:J74,2,FALSE)</f>
        <v>ПФО</v>
      </c>
      <c r="F10" s="260"/>
      <c r="G10" s="265"/>
      <c r="H10" s="286"/>
      <c r="I10" s="287">
        <v>10</v>
      </c>
      <c r="J10" s="302">
        <v>10</v>
      </c>
      <c r="K10" s="257" t="str">
        <f>VLOOKUP(J10,'пр.взв.'!B1:H74,2,FALSE)</f>
        <v>Мухин Федор Алексеевич</v>
      </c>
      <c r="L10" s="257" t="str">
        <f>VLOOKUP(K10,'пр.взв.'!C1:I74,2,FALSE)</f>
        <v>11.12.83 мс</v>
      </c>
      <c r="M10" s="257" t="str">
        <f>VLOOKUP(L10,'пр.взв.'!D1:J74,2,FALSE)</f>
        <v>ЦФО</v>
      </c>
      <c r="N10" s="259"/>
      <c r="O10" s="260"/>
      <c r="P10" s="265"/>
    </row>
    <row r="11" spans="1:16" ht="12.75" hidden="1">
      <c r="A11" s="297"/>
      <c r="B11" s="301"/>
      <c r="C11" s="240"/>
      <c r="D11" s="240"/>
      <c r="E11" s="240"/>
      <c r="F11" s="226"/>
      <c r="G11" s="223"/>
      <c r="H11" s="179"/>
      <c r="I11" s="288"/>
      <c r="J11" s="301"/>
      <c r="K11" s="240"/>
      <c r="L11" s="240"/>
      <c r="M11" s="240"/>
      <c r="N11" s="226"/>
      <c r="O11" s="226"/>
      <c r="P11" s="223"/>
    </row>
    <row r="12" spans="1:16" ht="12.75" hidden="1">
      <c r="A12" s="297"/>
      <c r="B12" s="300">
        <v>25</v>
      </c>
      <c r="C12" s="237" t="e">
        <f>VLOOKUP(B12,'пр.взв.'!B3:H76,2,FALSE)</f>
        <v>#N/A</v>
      </c>
      <c r="D12" s="237" t="e">
        <f>VLOOKUP(C12,'пр.взв.'!C3:I76,2,FALSE)</f>
        <v>#N/A</v>
      </c>
      <c r="E12" s="237" t="e">
        <f>VLOOKUP(D12,'пр.взв.'!D3:J76,2,FALSE)</f>
        <v>#N/A</v>
      </c>
      <c r="F12" s="241"/>
      <c r="G12" s="163"/>
      <c r="H12" s="163"/>
      <c r="I12" s="288"/>
      <c r="J12" s="300">
        <v>26</v>
      </c>
      <c r="K12" s="237" t="e">
        <f>VLOOKUP(J12,'пр.взв.'!B3:H76,2,FALSE)</f>
        <v>#N/A</v>
      </c>
      <c r="L12" s="237" t="e">
        <f>VLOOKUP(K12,'пр.взв.'!C3:I76,2,FALSE)</f>
        <v>#N/A</v>
      </c>
      <c r="M12" s="237" t="e">
        <f>VLOOKUP(L12,'пр.взв.'!D3:J76,2,FALSE)</f>
        <v>#N/A</v>
      </c>
      <c r="N12" s="241"/>
      <c r="O12" s="241"/>
      <c r="P12" s="163"/>
    </row>
    <row r="13" spans="1:16" ht="13.5" hidden="1" thickBot="1">
      <c r="A13" s="299"/>
      <c r="B13" s="303"/>
      <c r="C13" s="238"/>
      <c r="D13" s="238"/>
      <c r="E13" s="238"/>
      <c r="F13" s="242"/>
      <c r="G13" s="236"/>
      <c r="H13" s="236"/>
      <c r="I13" s="289"/>
      <c r="J13" s="303"/>
      <c r="K13" s="238"/>
      <c r="L13" s="238"/>
      <c r="M13" s="238"/>
      <c r="N13" s="242"/>
      <c r="O13" s="242"/>
      <c r="P13" s="236"/>
    </row>
    <row r="14" spans="1:16" ht="12.75" hidden="1">
      <c r="A14" s="296">
        <v>3</v>
      </c>
      <c r="B14" s="302">
        <v>5</v>
      </c>
      <c r="C14" s="239" t="str">
        <f>VLOOKUP(B14,'пр.взв.'!B1:H78,2,FALSE)</f>
        <v>Минаков Виталий Викторович</v>
      </c>
      <c r="D14" s="239" t="str">
        <f>VLOOKUP(C14,'пр.взв.'!C1:I78,2,FALSE)</f>
        <v>06.02.85 змс</v>
      </c>
      <c r="E14" s="239" t="str">
        <f>VLOOKUP(D14,'пр.взв.'!D1:J78,2,FALSE)</f>
        <v>ЦФО</v>
      </c>
      <c r="F14" s="249"/>
      <c r="G14" s="195"/>
      <c r="H14" s="161"/>
      <c r="I14" s="287">
        <v>11</v>
      </c>
      <c r="J14" s="302">
        <v>6</v>
      </c>
      <c r="K14" s="239" t="str">
        <f>VLOOKUP(J14,'пр.взв.'!B1:H78,2,FALSE)</f>
        <v>Гаврилов Алексей Игоревич</v>
      </c>
      <c r="L14" s="239" t="str">
        <f>VLOOKUP(K14,'пр.взв.'!C1:I78,2,FALSE)</f>
        <v>30.05.90 кмс</v>
      </c>
      <c r="M14" s="239" t="str">
        <f>VLOOKUP(L14,'пр.взв.'!D1:J78,2,FALSE)</f>
        <v>ПФО</v>
      </c>
      <c r="N14" s="248"/>
      <c r="O14" s="249"/>
      <c r="P14" s="195"/>
    </row>
    <row r="15" spans="1:16" ht="12.75" hidden="1">
      <c r="A15" s="297"/>
      <c r="B15" s="301"/>
      <c r="C15" s="240"/>
      <c r="D15" s="240"/>
      <c r="E15" s="240"/>
      <c r="F15" s="226"/>
      <c r="G15" s="223"/>
      <c r="H15" s="179"/>
      <c r="I15" s="288"/>
      <c r="J15" s="301"/>
      <c r="K15" s="240"/>
      <c r="L15" s="240"/>
      <c r="M15" s="240"/>
      <c r="N15" s="226"/>
      <c r="O15" s="226"/>
      <c r="P15" s="223"/>
    </row>
    <row r="16" spans="1:16" ht="12.75" hidden="1">
      <c r="A16" s="297"/>
      <c r="B16" s="300">
        <v>21</v>
      </c>
      <c r="C16" s="237" t="e">
        <f>VLOOKUP(B16,'пр.взв.'!B17:H80,2,FALSE)</f>
        <v>#N/A</v>
      </c>
      <c r="D16" s="237" t="e">
        <f>VLOOKUP(C16,'пр.взв.'!C17:I80,2,FALSE)</f>
        <v>#N/A</v>
      </c>
      <c r="E16" s="237" t="e">
        <f>VLOOKUP(D16,'пр.взв.'!D17:J80,2,FALSE)</f>
        <v>#N/A</v>
      </c>
      <c r="F16" s="241"/>
      <c r="G16" s="163"/>
      <c r="H16" s="163"/>
      <c r="I16" s="288"/>
      <c r="J16" s="300">
        <v>22</v>
      </c>
      <c r="K16" s="237" t="e">
        <f>VLOOKUP(J16,'пр.взв.'!B1:H80,2,FALSE)</f>
        <v>#N/A</v>
      </c>
      <c r="L16" s="237" t="e">
        <f>VLOOKUP(K16,'пр.взв.'!C1:I80,2,FALSE)</f>
        <v>#N/A</v>
      </c>
      <c r="M16" s="237" t="e">
        <f>VLOOKUP(L16,'пр.взв.'!D1:J80,2,FALSE)</f>
        <v>#N/A</v>
      </c>
      <c r="N16" s="241"/>
      <c r="O16" s="241"/>
      <c r="P16" s="163"/>
    </row>
    <row r="17" spans="1:16" ht="13.5" hidden="1" thickBot="1">
      <c r="A17" s="299"/>
      <c r="B17" s="303"/>
      <c r="C17" s="238"/>
      <c r="D17" s="238"/>
      <c r="E17" s="238"/>
      <c r="F17" s="242"/>
      <c r="G17" s="236"/>
      <c r="H17" s="236"/>
      <c r="I17" s="289"/>
      <c r="J17" s="303"/>
      <c r="K17" s="238"/>
      <c r="L17" s="238"/>
      <c r="M17" s="238"/>
      <c r="N17" s="242"/>
      <c r="O17" s="242"/>
      <c r="P17" s="236"/>
    </row>
    <row r="18" spans="1:16" ht="12.75" hidden="1">
      <c r="A18" s="296">
        <v>4</v>
      </c>
      <c r="B18" s="302">
        <v>13</v>
      </c>
      <c r="C18" s="257" t="str">
        <f>VLOOKUP(B18,'пр.взв.'!B1:H82,2,FALSE)</f>
        <v>Паршин Сергей Владимирович</v>
      </c>
      <c r="D18" s="257" t="str">
        <f>VLOOKUP(C18,'пр.взв.'!C1:I82,2,FALSE)</f>
        <v>14.08.84 мс</v>
      </c>
      <c r="E18" s="257" t="str">
        <f>VLOOKUP(D18,'пр.взв.'!D1:J82,2,FALSE)</f>
        <v>СФО</v>
      </c>
      <c r="F18" s="260"/>
      <c r="G18" s="265"/>
      <c r="H18" s="286"/>
      <c r="I18" s="287">
        <v>12</v>
      </c>
      <c r="J18" s="302">
        <v>14</v>
      </c>
      <c r="K18" s="257" t="str">
        <f>VLOOKUP(J18,'пр.взв.'!B1:H82,2,FALSE)</f>
        <v>Исаев Евгений Иванович</v>
      </c>
      <c r="L18" s="257" t="str">
        <f>VLOOKUP(K18,'пр.взв.'!C1:I82,2,FALSE)</f>
        <v>05.08.79 змс</v>
      </c>
      <c r="M18" s="257" t="str">
        <f>VLOOKUP(L18,'пр.взв.'!D1:J82,2,FALSE)</f>
        <v>ПФО</v>
      </c>
      <c r="N18" s="226"/>
      <c r="O18" s="294"/>
      <c r="P18" s="223"/>
    </row>
    <row r="19" spans="1:16" ht="12.75" hidden="1">
      <c r="A19" s="297"/>
      <c r="B19" s="301"/>
      <c r="C19" s="240"/>
      <c r="D19" s="240"/>
      <c r="E19" s="240"/>
      <c r="F19" s="226"/>
      <c r="G19" s="223"/>
      <c r="H19" s="179"/>
      <c r="I19" s="288"/>
      <c r="J19" s="301"/>
      <c r="K19" s="240"/>
      <c r="L19" s="240"/>
      <c r="M19" s="240"/>
      <c r="N19" s="226"/>
      <c r="O19" s="226"/>
      <c r="P19" s="223"/>
    </row>
    <row r="20" spans="1:16" ht="12.75" hidden="1">
      <c r="A20" s="297"/>
      <c r="B20" s="300">
        <v>29</v>
      </c>
      <c r="C20" s="237" t="e">
        <f>VLOOKUP(B20,'пр.взв.'!B2:H84,2,FALSE)</f>
        <v>#N/A</v>
      </c>
      <c r="D20" s="237" t="e">
        <f>VLOOKUP(C20,'пр.взв.'!C2:I84,2,FALSE)</f>
        <v>#N/A</v>
      </c>
      <c r="E20" s="237" t="e">
        <f>VLOOKUP(D20,'пр.взв.'!D2:J84,2,FALSE)</f>
        <v>#N/A</v>
      </c>
      <c r="F20" s="241"/>
      <c r="G20" s="163"/>
      <c r="H20" s="163"/>
      <c r="I20" s="288"/>
      <c r="J20" s="300">
        <v>30</v>
      </c>
      <c r="K20" s="237" t="e">
        <f>VLOOKUP(J20,'пр.взв.'!B1:H84,2,FALSE)</f>
        <v>#N/A</v>
      </c>
      <c r="L20" s="237" t="e">
        <f>VLOOKUP(K20,'пр.взв.'!C1:I84,2,FALSE)</f>
        <v>#N/A</v>
      </c>
      <c r="M20" s="237" t="e">
        <f>VLOOKUP(L20,'пр.взв.'!D1:J84,2,FALSE)</f>
        <v>#N/A</v>
      </c>
      <c r="N20" s="241"/>
      <c r="O20" s="241"/>
      <c r="P20" s="163"/>
    </row>
    <row r="21" spans="1:16" ht="13.5" hidden="1" thickBot="1">
      <c r="A21" s="299"/>
      <c r="B21" s="303"/>
      <c r="C21" s="238"/>
      <c r="D21" s="238"/>
      <c r="E21" s="238"/>
      <c r="F21" s="242"/>
      <c r="G21" s="236"/>
      <c r="H21" s="236"/>
      <c r="I21" s="289"/>
      <c r="J21" s="303"/>
      <c r="K21" s="238"/>
      <c r="L21" s="238"/>
      <c r="M21" s="238"/>
      <c r="N21" s="242"/>
      <c r="O21" s="242"/>
      <c r="P21" s="236"/>
    </row>
    <row r="22" spans="1:16" ht="12.75" hidden="1">
      <c r="A22" s="297">
        <v>2</v>
      </c>
      <c r="B22" s="302">
        <v>5</v>
      </c>
      <c r="C22" s="239" t="str">
        <f>VLOOKUP(B22,'пр.взв.'!B2:H86,2,FALSE)</f>
        <v>Минаков Виталий Викторович</v>
      </c>
      <c r="D22" s="239" t="str">
        <f>VLOOKUP(C22,'пр.взв.'!C2:I86,2,FALSE)</f>
        <v>06.02.85 змс</v>
      </c>
      <c r="E22" s="239" t="str">
        <f>VLOOKUP(D22,'пр.взв.'!D2:J86,2,FALSE)</f>
        <v>ЦФО</v>
      </c>
      <c r="F22" s="249"/>
      <c r="G22" s="195"/>
      <c r="H22" s="161"/>
      <c r="I22" s="287">
        <v>13</v>
      </c>
      <c r="J22" s="302">
        <v>4</v>
      </c>
      <c r="K22" s="239" t="str">
        <f>VLOOKUP(J22,'пр.взв.'!B2:H86,2,FALSE)</f>
        <v>Трусов Владимир Николаевич</v>
      </c>
      <c r="L22" s="239" t="str">
        <f>VLOOKUP(K22,'пр.взв.'!C2:I86,2,FALSE)</f>
        <v>24.02.85 мс</v>
      </c>
      <c r="M22" s="239" t="str">
        <f>VLOOKUP(L22,'пр.взв.'!D2:J86,2,FALSE)</f>
        <v>ЦФО</v>
      </c>
      <c r="N22" s="248"/>
      <c r="O22" s="249"/>
      <c r="P22" s="195"/>
    </row>
    <row r="23" spans="1:16" ht="12.75" hidden="1">
      <c r="A23" s="297"/>
      <c r="B23" s="301"/>
      <c r="C23" s="240"/>
      <c r="D23" s="240"/>
      <c r="E23" s="240"/>
      <c r="F23" s="226"/>
      <c r="G23" s="223"/>
      <c r="H23" s="179"/>
      <c r="I23" s="288"/>
      <c r="J23" s="301"/>
      <c r="K23" s="240"/>
      <c r="L23" s="240"/>
      <c r="M23" s="240"/>
      <c r="N23" s="226"/>
      <c r="O23" s="226"/>
      <c r="P23" s="223"/>
    </row>
    <row r="24" spans="1:16" ht="12.75" hidden="1">
      <c r="A24" s="297"/>
      <c r="B24" s="300">
        <v>13</v>
      </c>
      <c r="C24" s="237" t="str">
        <f>VLOOKUP(B24,'пр.взв.'!B2:H88,2,FALSE)</f>
        <v>Паршин Сергей Владимирович</v>
      </c>
      <c r="D24" s="237" t="str">
        <f>VLOOKUP(C24,'пр.взв.'!C2:I88,2,FALSE)</f>
        <v>14.08.84 мс</v>
      </c>
      <c r="E24" s="237" t="str">
        <f>VLOOKUP(D24,'пр.взв.'!D2:J88,2,FALSE)</f>
        <v>СФО</v>
      </c>
      <c r="F24" s="241"/>
      <c r="G24" s="163"/>
      <c r="H24" s="163"/>
      <c r="I24" s="288"/>
      <c r="J24" s="300">
        <v>20</v>
      </c>
      <c r="K24" s="237" t="e">
        <f>VLOOKUP(J24,'пр.взв.'!B2:H88,2,FALSE)</f>
        <v>#N/A</v>
      </c>
      <c r="L24" s="237" t="e">
        <f>VLOOKUP(K24,'пр.взв.'!C2:I88,2,FALSE)</f>
        <v>#N/A</v>
      </c>
      <c r="M24" s="237" t="e">
        <f>VLOOKUP(L24,'пр.взв.'!D2:J88,2,FALSE)</f>
        <v>#N/A</v>
      </c>
      <c r="N24" s="241"/>
      <c r="O24" s="241"/>
      <c r="P24" s="163"/>
    </row>
    <row r="25" spans="1:16" ht="13.5" hidden="1" thickBot="1">
      <c r="A25" s="299"/>
      <c r="B25" s="303"/>
      <c r="C25" s="238"/>
      <c r="D25" s="238"/>
      <c r="E25" s="238"/>
      <c r="F25" s="242"/>
      <c r="G25" s="236"/>
      <c r="H25" s="236"/>
      <c r="I25" s="289"/>
      <c r="J25" s="303"/>
      <c r="K25" s="238"/>
      <c r="L25" s="238"/>
      <c r="M25" s="238"/>
      <c r="N25" s="242"/>
      <c r="O25" s="242"/>
      <c r="P25" s="236"/>
    </row>
    <row r="26" spans="1:16" ht="12.75" hidden="1">
      <c r="A26" s="296">
        <v>6</v>
      </c>
      <c r="B26" s="302">
        <v>3</v>
      </c>
      <c r="C26" s="257" t="str">
        <f>VLOOKUP(B26,'пр.взв.'!B2:H90,2,FALSE)</f>
        <v>Костин Дмитрий Андреевич</v>
      </c>
      <c r="D26" s="257" t="str">
        <f>VLOOKUP(C26,'пр.взв.'!C2:I90,2,FALSE)</f>
        <v>05.10.88 кмс</v>
      </c>
      <c r="E26" s="257" t="str">
        <f>VLOOKUP(D26,'пр.взв.'!D2:J90,2,FALSE)</f>
        <v>МОС</v>
      </c>
      <c r="F26" s="260"/>
      <c r="G26" s="265"/>
      <c r="H26" s="286"/>
      <c r="I26" s="287">
        <v>14</v>
      </c>
      <c r="J26" s="302">
        <v>12</v>
      </c>
      <c r="K26" s="257" t="str">
        <f>VLOOKUP(J26,'пр.взв.'!B2:H90,2,FALSE)</f>
        <v>Ратько Константин Станиславович</v>
      </c>
      <c r="L26" s="257" t="str">
        <f>VLOOKUP(K26,'пр.взв.'!C2:I90,2,FALSE)</f>
        <v>06.04.85 мсмк</v>
      </c>
      <c r="M26" s="257" t="str">
        <f>VLOOKUP(L26,'пр.взв.'!D2:J90,2,FALSE)</f>
        <v>ЦФО</v>
      </c>
      <c r="N26" s="259"/>
      <c r="O26" s="260"/>
      <c r="P26" s="265"/>
    </row>
    <row r="27" spans="1:16" ht="12.75" hidden="1">
      <c r="A27" s="297"/>
      <c r="B27" s="301"/>
      <c r="C27" s="240"/>
      <c r="D27" s="240"/>
      <c r="E27" s="240"/>
      <c r="F27" s="226"/>
      <c r="G27" s="223"/>
      <c r="H27" s="179"/>
      <c r="I27" s="288"/>
      <c r="J27" s="301"/>
      <c r="K27" s="240"/>
      <c r="L27" s="240"/>
      <c r="M27" s="240"/>
      <c r="N27" s="226"/>
      <c r="O27" s="226"/>
      <c r="P27" s="223"/>
    </row>
    <row r="28" spans="1:16" ht="12.75" hidden="1">
      <c r="A28" s="297"/>
      <c r="B28" s="300">
        <v>11</v>
      </c>
      <c r="C28" s="237" t="str">
        <f>VLOOKUP(B28,'пр.взв.'!B2:H92,2,FALSE)</f>
        <v>Полехин Денис Владимирович</v>
      </c>
      <c r="D28" s="237" t="str">
        <f>VLOOKUP(C28,'пр.взв.'!C2:I92,2,FALSE)</f>
        <v>17.08.90 мс</v>
      </c>
      <c r="E28" s="237" t="str">
        <f>VLOOKUP(D28,'пр.взв.'!D2:J92,2,FALSE)</f>
        <v>ЦФО</v>
      </c>
      <c r="F28" s="241"/>
      <c r="G28" s="163"/>
      <c r="H28" s="163"/>
      <c r="I28" s="288"/>
      <c r="J28" s="300">
        <v>28</v>
      </c>
      <c r="K28" s="237" t="e">
        <f>VLOOKUP(J28,'пр.взв.'!B2:H92,2,FALSE)</f>
        <v>#N/A</v>
      </c>
      <c r="L28" s="237" t="e">
        <f>VLOOKUP(K28,'пр.взв.'!C2:I92,2,FALSE)</f>
        <v>#N/A</v>
      </c>
      <c r="M28" s="237" t="e">
        <f>VLOOKUP(L28,'пр.взв.'!D2:J92,2,FALSE)</f>
        <v>#N/A</v>
      </c>
      <c r="N28" s="241"/>
      <c r="O28" s="241"/>
      <c r="P28" s="163"/>
    </row>
    <row r="29" spans="1:16" ht="13.5" hidden="1" thickBot="1">
      <c r="A29" s="298"/>
      <c r="B29" s="303"/>
      <c r="C29" s="238"/>
      <c r="D29" s="238"/>
      <c r="E29" s="238"/>
      <c r="F29" s="242"/>
      <c r="G29" s="236"/>
      <c r="H29" s="236"/>
      <c r="I29" s="289"/>
      <c r="J29" s="303"/>
      <c r="K29" s="238"/>
      <c r="L29" s="238"/>
      <c r="M29" s="238"/>
      <c r="N29" s="242"/>
      <c r="O29" s="242"/>
      <c r="P29" s="236"/>
    </row>
    <row r="30" spans="1:16" ht="12.75" hidden="1">
      <c r="A30" s="296">
        <v>7</v>
      </c>
      <c r="B30" s="302">
        <v>7</v>
      </c>
      <c r="C30" s="239" t="str">
        <f>VLOOKUP(B30,'пр.взв.'!B1:H94,2,FALSE)</f>
        <v>Хорпяков Олег Вячеславович</v>
      </c>
      <c r="D30" s="239" t="str">
        <f>VLOOKUP(C30,'пр.взв.'!C1:I94,2,FALSE)</f>
        <v>28.02.77 мс</v>
      </c>
      <c r="E30" s="239" t="str">
        <f>VLOOKUP(D30,'пр.взв.'!D1:J94,2,FALSE)</f>
        <v>МОС</v>
      </c>
      <c r="F30" s="249"/>
      <c r="G30" s="195"/>
      <c r="H30" s="161"/>
      <c r="I30" s="287">
        <v>15</v>
      </c>
      <c r="J30" s="302">
        <v>8</v>
      </c>
      <c r="K30" s="239" t="str">
        <f>VLOOKUP(J30,'пр.взв.'!B1:H94,2,FALSE)</f>
        <v>Рожков Вячеслав Владимирович</v>
      </c>
      <c r="L30" s="239" t="str">
        <f>VLOOKUP(K30,'пр.взв.'!C1:I94,2,FALSE)</f>
        <v>20.01.84 кмс</v>
      </c>
      <c r="M30" s="239" t="str">
        <f>VLOOKUP(L30,'пр.взв.'!D1:J94,2,FALSE)</f>
        <v>УФО</v>
      </c>
      <c r="N30" s="248"/>
      <c r="O30" s="249"/>
      <c r="P30" s="195"/>
    </row>
    <row r="31" spans="1:16" ht="12.75" hidden="1">
      <c r="A31" s="297"/>
      <c r="B31" s="301"/>
      <c r="C31" s="240"/>
      <c r="D31" s="240"/>
      <c r="E31" s="240"/>
      <c r="F31" s="226"/>
      <c r="G31" s="223"/>
      <c r="H31" s="179"/>
      <c r="I31" s="288"/>
      <c r="J31" s="301"/>
      <c r="K31" s="240"/>
      <c r="L31" s="240"/>
      <c r="M31" s="240"/>
      <c r="N31" s="226"/>
      <c r="O31" s="226"/>
      <c r="P31" s="223"/>
    </row>
    <row r="32" spans="1:16" ht="12.75" hidden="1">
      <c r="A32" s="297"/>
      <c r="B32" s="300">
        <v>15</v>
      </c>
      <c r="C32" s="237" t="str">
        <f>VLOOKUP(B32,'пр.взв.'!B3:H96,2,FALSE)</f>
        <v>Мотерн Виктор Анатольевич</v>
      </c>
      <c r="D32" s="237" t="str">
        <f>VLOOKUP(C32,'пр.взв.'!C3:I96,2,FALSE)</f>
        <v>11.08.75 кмс</v>
      </c>
      <c r="E32" s="237" t="str">
        <f>VLOOKUP(D32,'пр.взв.'!D3:J96,2,FALSE)</f>
        <v>ПФО </v>
      </c>
      <c r="F32" s="241"/>
      <c r="G32" s="163"/>
      <c r="H32" s="163"/>
      <c r="I32" s="288"/>
      <c r="J32" s="300">
        <v>24</v>
      </c>
      <c r="K32" s="237" t="e">
        <f>VLOOKUP(J32,'пр.взв.'!B3:H96,2,FALSE)</f>
        <v>#N/A</v>
      </c>
      <c r="L32" s="237" t="e">
        <f>VLOOKUP(K32,'пр.взв.'!C3:I96,2,FALSE)</f>
        <v>#N/A</v>
      </c>
      <c r="M32" s="237" t="e">
        <f>VLOOKUP(L32,'пр.взв.'!D3:J96,2,FALSE)</f>
        <v>#N/A</v>
      </c>
      <c r="N32" s="241"/>
      <c r="O32" s="241"/>
      <c r="P32" s="163"/>
    </row>
    <row r="33" spans="1:16" ht="13.5" hidden="1" thickBot="1">
      <c r="A33" s="299"/>
      <c r="B33" s="303"/>
      <c r="C33" s="238"/>
      <c r="D33" s="238"/>
      <c r="E33" s="238"/>
      <c r="F33" s="242"/>
      <c r="G33" s="236"/>
      <c r="H33" s="236"/>
      <c r="I33" s="289"/>
      <c r="J33" s="303"/>
      <c r="K33" s="238"/>
      <c r="L33" s="238"/>
      <c r="M33" s="238"/>
      <c r="N33" s="242"/>
      <c r="O33" s="242"/>
      <c r="P33" s="236"/>
    </row>
    <row r="34" spans="1:16" ht="12.75" hidden="1">
      <c r="A34" s="296">
        <v>8</v>
      </c>
      <c r="B34" s="302">
        <v>15</v>
      </c>
      <c r="C34" s="239" t="str">
        <f>VLOOKUP(B34,'пр.взв.'!B3:H98,2,FALSE)</f>
        <v>Мотерн Виктор Анатольевич</v>
      </c>
      <c r="D34" s="239" t="str">
        <f>VLOOKUP(C34,'пр.взв.'!C3:I98,2,FALSE)</f>
        <v>11.08.75 кмс</v>
      </c>
      <c r="E34" s="239" t="str">
        <f>VLOOKUP(D34,'пр.взв.'!D3:J98,2,FALSE)</f>
        <v>ПФО </v>
      </c>
      <c r="F34" s="294"/>
      <c r="G34" s="223"/>
      <c r="H34" s="228"/>
      <c r="I34" s="287">
        <v>16</v>
      </c>
      <c r="J34" s="302">
        <v>16</v>
      </c>
      <c r="K34" s="239" t="str">
        <f>VLOOKUP(J34,'пр.взв.'!B3:H98,2,FALSE)</f>
        <v>Гладков Алексей Иванович</v>
      </c>
      <c r="L34" s="239" t="str">
        <f>VLOOKUP(K34,'пр.взв.'!C3:I98,2,FALSE)</f>
        <v>24.11.85 мс</v>
      </c>
      <c r="M34" s="239" t="str">
        <f>VLOOKUP(L34,'пр.взв.'!D3:J98,2,FALSE)</f>
        <v>СПБ</v>
      </c>
      <c r="N34" s="226"/>
      <c r="O34" s="294"/>
      <c r="P34" s="223"/>
    </row>
    <row r="35" spans="1:16" ht="12.75" hidden="1">
      <c r="A35" s="297"/>
      <c r="B35" s="301"/>
      <c r="C35" s="240"/>
      <c r="D35" s="240"/>
      <c r="E35" s="240"/>
      <c r="F35" s="226"/>
      <c r="G35" s="223"/>
      <c r="H35" s="179"/>
      <c r="I35" s="288"/>
      <c r="J35" s="301"/>
      <c r="K35" s="240"/>
      <c r="L35" s="240"/>
      <c r="M35" s="240"/>
      <c r="N35" s="226"/>
      <c r="O35" s="226"/>
      <c r="P35" s="223"/>
    </row>
    <row r="36" spans="1:16" ht="12.75" hidden="1">
      <c r="A36" s="297"/>
      <c r="B36" s="300">
        <v>31</v>
      </c>
      <c r="C36" s="237" t="e">
        <f>VLOOKUP(B36,'пр.взв.'!B3:H100,2,FALSE)</f>
        <v>#N/A</v>
      </c>
      <c r="D36" s="237" t="e">
        <f>VLOOKUP(C36,'пр.взв.'!C3:I100,2,FALSE)</f>
        <v>#N/A</v>
      </c>
      <c r="E36" s="237" t="e">
        <f>VLOOKUP(D36,'пр.взв.'!D3:J100,2,FALSE)</f>
        <v>#N/A</v>
      </c>
      <c r="F36" s="241"/>
      <c r="G36" s="163"/>
      <c r="H36" s="163"/>
      <c r="I36" s="288"/>
      <c r="J36" s="300">
        <v>32</v>
      </c>
      <c r="K36" s="237" t="e">
        <f>VLOOKUP(J36,'пр.взв.'!B3:H100,2,FALSE)</f>
        <v>#N/A</v>
      </c>
      <c r="L36" s="237" t="e">
        <f>VLOOKUP(K36,'пр.взв.'!C3:I100,2,FALSE)</f>
        <v>#N/A</v>
      </c>
      <c r="M36" s="237" t="e">
        <f>VLOOKUP(L36,'пр.взв.'!D3:J100,2,FALSE)</f>
        <v>#N/A</v>
      </c>
      <c r="N36" s="241"/>
      <c r="O36" s="241"/>
      <c r="P36" s="163"/>
    </row>
    <row r="37" spans="1:16" ht="12.75" hidden="1">
      <c r="A37" s="298"/>
      <c r="B37" s="301"/>
      <c r="C37" s="240"/>
      <c r="D37" s="240"/>
      <c r="E37" s="240"/>
      <c r="F37" s="248"/>
      <c r="G37" s="161"/>
      <c r="H37" s="161"/>
      <c r="I37" s="295"/>
      <c r="J37" s="301"/>
      <c r="K37" s="240"/>
      <c r="L37" s="240"/>
      <c r="M37" s="240"/>
      <c r="N37" s="248"/>
      <c r="O37" s="248"/>
      <c r="P37" s="161"/>
    </row>
    <row r="38" ht="12.75" hidden="1"/>
    <row r="39" spans="2:16" ht="16.5" hidden="1" thickBot="1">
      <c r="B39" s="146" t="s">
        <v>70</v>
      </c>
      <c r="C39" s="147" t="s">
        <v>78</v>
      </c>
      <c r="D39" s="148" t="s">
        <v>73</v>
      </c>
      <c r="E39" s="149"/>
      <c r="F39" s="149"/>
      <c r="G39" s="149"/>
      <c r="H39" s="149"/>
      <c r="I39" s="149"/>
      <c r="J39" s="146" t="s">
        <v>1</v>
      </c>
      <c r="K39" s="147" t="s">
        <v>78</v>
      </c>
      <c r="L39" s="148" t="s">
        <v>73</v>
      </c>
      <c r="M39" s="149"/>
      <c r="N39" s="146"/>
      <c r="O39" s="149"/>
      <c r="P39" s="149"/>
    </row>
    <row r="40" spans="1:16" ht="12.75" customHeight="1" hidden="1">
      <c r="A40" s="268" t="s">
        <v>77</v>
      </c>
      <c r="B40" s="270" t="s">
        <v>5</v>
      </c>
      <c r="C40" s="266" t="s">
        <v>6</v>
      </c>
      <c r="D40" s="266" t="s">
        <v>16</v>
      </c>
      <c r="E40" s="235" t="s">
        <v>17</v>
      </c>
      <c r="F40" s="266" t="s">
        <v>18</v>
      </c>
      <c r="G40" s="266" t="s">
        <v>19</v>
      </c>
      <c r="H40" s="261" t="s">
        <v>20</v>
      </c>
      <c r="I40" s="268" t="s">
        <v>77</v>
      </c>
      <c r="J40" s="270" t="s">
        <v>5</v>
      </c>
      <c r="K40" s="266" t="s">
        <v>6</v>
      </c>
      <c r="L40" s="266" t="s">
        <v>16</v>
      </c>
      <c r="M40" s="235" t="s">
        <v>17</v>
      </c>
      <c r="N40" s="266" t="s">
        <v>18</v>
      </c>
      <c r="O40" s="266" t="s">
        <v>19</v>
      </c>
      <c r="P40" s="261" t="s">
        <v>20</v>
      </c>
    </row>
    <row r="41" spans="1:16" ht="13.5" customHeight="1" hidden="1" thickBot="1">
      <c r="A41" s="269"/>
      <c r="B41" s="271"/>
      <c r="C41" s="267"/>
      <c r="D41" s="267"/>
      <c r="E41" s="236"/>
      <c r="F41" s="267"/>
      <c r="G41" s="267"/>
      <c r="H41" s="263"/>
      <c r="I41" s="269"/>
      <c r="J41" s="271"/>
      <c r="K41" s="267"/>
      <c r="L41" s="267"/>
      <c r="M41" s="236"/>
      <c r="N41" s="267"/>
      <c r="O41" s="267"/>
      <c r="P41" s="263"/>
    </row>
    <row r="42" spans="1:16" ht="12.75" hidden="1">
      <c r="A42" s="296">
        <v>1</v>
      </c>
      <c r="B42" s="290"/>
      <c r="C42" s="239" t="e">
        <f>VLOOKUP(B42,'пр.взв.'!B3:H106,2,FALSE)</f>
        <v>#N/A</v>
      </c>
      <c r="D42" s="239" t="e">
        <f>VLOOKUP(C42,'пр.взв.'!C43:I106,2,FALSE)</f>
        <v>#N/A</v>
      </c>
      <c r="E42" s="239" t="e">
        <f>VLOOKUP(D42,'пр.взв.'!D43:J106,2,FALSE)</f>
        <v>#N/A</v>
      </c>
      <c r="F42" s="249"/>
      <c r="G42" s="195"/>
      <c r="H42" s="161"/>
      <c r="I42" s="287">
        <v>1</v>
      </c>
      <c r="J42" s="290">
        <v>18</v>
      </c>
      <c r="K42" s="239" t="str">
        <f>VLOOKUP(J42,'пр.взв.'!B3:H106,2,FALSE)</f>
        <v>Старков Михаил Александрович</v>
      </c>
      <c r="L42" s="239" t="str">
        <f>VLOOKUP(K42,'пр.взв.'!C3:I106,2,FALSE)</f>
        <v>13.07.77 мсмк</v>
      </c>
      <c r="M42" s="239" t="str">
        <f>VLOOKUP(L42,'пр.взв.'!D3:J106,2,FALSE)</f>
        <v>УФО</v>
      </c>
      <c r="N42" s="248"/>
      <c r="O42" s="249"/>
      <c r="P42" s="195"/>
    </row>
    <row r="43" spans="1:16" ht="12.75" hidden="1">
      <c r="A43" s="297"/>
      <c r="B43" s="284"/>
      <c r="C43" s="240"/>
      <c r="D43" s="240"/>
      <c r="E43" s="240"/>
      <c r="F43" s="226"/>
      <c r="G43" s="223"/>
      <c r="H43" s="179"/>
      <c r="I43" s="288"/>
      <c r="J43" s="284"/>
      <c r="K43" s="240"/>
      <c r="L43" s="240"/>
      <c r="M43" s="240"/>
      <c r="N43" s="226"/>
      <c r="O43" s="226"/>
      <c r="P43" s="223"/>
    </row>
    <row r="44" spans="1:16" ht="12.75" hidden="1">
      <c r="A44" s="297"/>
      <c r="B44" s="284"/>
      <c r="C44" s="237" t="e">
        <f>VLOOKUP(B44,'пр.взв.'!B3:H108,2,FALSE)</f>
        <v>#N/A</v>
      </c>
      <c r="D44" s="237" t="e">
        <f>VLOOKUP(C44,'пр.взв.'!C37:I108,2,FALSE)</f>
        <v>#N/A</v>
      </c>
      <c r="E44" s="237" t="e">
        <f>VLOOKUP(D44,'пр.взв.'!D37:J108,2,FALSE)</f>
        <v>#N/A</v>
      </c>
      <c r="F44" s="241"/>
      <c r="G44" s="163"/>
      <c r="H44" s="163"/>
      <c r="I44" s="288"/>
      <c r="J44" s="284">
        <v>10</v>
      </c>
      <c r="K44" s="237" t="str">
        <f>VLOOKUP(J44,'пр.взв.'!B3:H108,2,FALSE)</f>
        <v>Мухин Федор Алексеевич</v>
      </c>
      <c r="L44" s="239" t="str">
        <f>VLOOKUP(K44,'пр.взв.'!C5:I108,2,FALSE)</f>
        <v>11.12.83 мс</v>
      </c>
      <c r="M44" s="239" t="str">
        <f>VLOOKUP(L44,'пр.взв.'!D5:J108,2,FALSE)</f>
        <v>ЦФО</v>
      </c>
      <c r="N44" s="241"/>
      <c r="O44" s="241"/>
      <c r="P44" s="163"/>
    </row>
    <row r="45" spans="1:16" ht="13.5" hidden="1" thickBot="1">
      <c r="A45" s="299"/>
      <c r="B45" s="285"/>
      <c r="C45" s="238"/>
      <c r="D45" s="238"/>
      <c r="E45" s="238"/>
      <c r="F45" s="242"/>
      <c r="G45" s="236"/>
      <c r="H45" s="236"/>
      <c r="I45" s="289"/>
      <c r="J45" s="285"/>
      <c r="K45" s="238"/>
      <c r="L45" s="240"/>
      <c r="M45" s="240"/>
      <c r="N45" s="242"/>
      <c r="O45" s="242"/>
      <c r="P45" s="236"/>
    </row>
    <row r="46" spans="1:16" ht="12.75" hidden="1">
      <c r="A46" s="296">
        <v>2</v>
      </c>
      <c r="B46" s="290"/>
      <c r="C46" s="239" t="e">
        <f>VLOOKUP(B46,'пр.взв.'!B4:H110,2,FALSE)</f>
        <v>#N/A</v>
      </c>
      <c r="D46" s="239" t="e">
        <f>VLOOKUP(C46,'пр.взв.'!C47:I110,2,FALSE)</f>
        <v>#N/A</v>
      </c>
      <c r="E46" s="239" t="e">
        <f>VLOOKUP(D46,'пр.взв.'!D47:J110,2,FALSE)</f>
        <v>#N/A</v>
      </c>
      <c r="F46" s="260"/>
      <c r="G46" s="265"/>
      <c r="H46" s="286"/>
      <c r="I46" s="287">
        <v>2</v>
      </c>
      <c r="J46" s="290">
        <v>6</v>
      </c>
      <c r="K46" s="239" t="str">
        <f>VLOOKUP(J46,'пр.взв.'!B4:H110,2,FALSE)</f>
        <v>Гаврилов Алексей Игоревич</v>
      </c>
      <c r="L46" s="239" t="str">
        <f>VLOOKUP(K46,'пр.взв.'!C7:I110,2,FALSE)</f>
        <v>30.05.90 кмс</v>
      </c>
      <c r="M46" s="239" t="str">
        <f>VLOOKUP(L46,'пр.взв.'!D7:J110,2,FALSE)</f>
        <v>ПФО</v>
      </c>
      <c r="N46" s="259"/>
      <c r="O46" s="260"/>
      <c r="P46" s="265"/>
    </row>
    <row r="47" spans="1:16" ht="12.75" hidden="1">
      <c r="A47" s="297"/>
      <c r="B47" s="284"/>
      <c r="C47" s="240"/>
      <c r="D47" s="240"/>
      <c r="E47" s="240"/>
      <c r="F47" s="226"/>
      <c r="G47" s="223"/>
      <c r="H47" s="179"/>
      <c r="I47" s="288"/>
      <c r="J47" s="284"/>
      <c r="K47" s="240"/>
      <c r="L47" s="240"/>
      <c r="M47" s="240"/>
      <c r="N47" s="226"/>
      <c r="O47" s="226"/>
      <c r="P47" s="223"/>
    </row>
    <row r="48" spans="1:16" ht="12.75" hidden="1">
      <c r="A48" s="297"/>
      <c r="B48" s="284"/>
      <c r="C48" s="237" t="e">
        <f>VLOOKUP(B48,'пр.взв.'!B1:H112,2,FALSE)</f>
        <v>#N/A</v>
      </c>
      <c r="D48" s="237" t="e">
        <f>VLOOKUP(C48,'пр.взв.'!C41:I112,2,FALSE)</f>
        <v>#N/A</v>
      </c>
      <c r="E48" s="237" t="e">
        <f>VLOOKUP(D48,'пр.взв.'!D41:J112,2,FALSE)</f>
        <v>#N/A</v>
      </c>
      <c r="F48" s="241"/>
      <c r="G48" s="163"/>
      <c r="H48" s="163"/>
      <c r="I48" s="288"/>
      <c r="J48" s="284">
        <v>14</v>
      </c>
      <c r="K48" s="237" t="str">
        <f>VLOOKUP(J48,'пр.взв.'!B1:H112,2,FALSE)</f>
        <v>Исаев Евгений Иванович</v>
      </c>
      <c r="L48" s="237" t="str">
        <f>VLOOKUP(K48,'пр.взв.'!C4:I112,2,FALSE)</f>
        <v>05.08.79 змс</v>
      </c>
      <c r="M48" s="237" t="str">
        <f>VLOOKUP(L48,'пр.взв.'!D4:J112,2,FALSE)</f>
        <v>ПФО</v>
      </c>
      <c r="N48" s="241"/>
      <c r="O48" s="241"/>
      <c r="P48" s="163"/>
    </row>
    <row r="49" spans="1:16" ht="13.5" hidden="1" thickBot="1">
      <c r="A49" s="299"/>
      <c r="B49" s="285"/>
      <c r="C49" s="238"/>
      <c r="D49" s="238"/>
      <c r="E49" s="238"/>
      <c r="F49" s="242"/>
      <c r="G49" s="236"/>
      <c r="H49" s="236"/>
      <c r="I49" s="289"/>
      <c r="J49" s="285"/>
      <c r="K49" s="238"/>
      <c r="L49" s="238"/>
      <c r="M49" s="238"/>
      <c r="N49" s="242"/>
      <c r="O49" s="242"/>
      <c r="P49" s="236"/>
    </row>
    <row r="50" spans="1:16" ht="12.75" hidden="1">
      <c r="A50" s="296">
        <v>3</v>
      </c>
      <c r="B50" s="290"/>
      <c r="C50" s="239" t="e">
        <f>VLOOKUP(B50,'пр.взв.'!B1:H114,2,FALSE)</f>
        <v>#N/A</v>
      </c>
      <c r="D50" s="239" t="e">
        <f>VLOOKUP(C50,'пр.взв.'!C51:I114,2,FALSE)</f>
        <v>#N/A</v>
      </c>
      <c r="E50" s="239" t="e">
        <f>VLOOKUP(D50,'пр.взв.'!D51:J114,2,FALSE)</f>
        <v>#N/A</v>
      </c>
      <c r="F50" s="249"/>
      <c r="G50" s="195"/>
      <c r="H50" s="161"/>
      <c r="I50" s="287">
        <v>3</v>
      </c>
      <c r="J50" s="290">
        <v>4</v>
      </c>
      <c r="K50" s="239" t="str">
        <f>VLOOKUP(J50,'пр.взв.'!B1:H114,2,FALSE)</f>
        <v>Трусов Владимир Николаевич</v>
      </c>
      <c r="L50" s="237" t="str">
        <f>VLOOKUP(K50,'пр.взв.'!C6:I114,2,FALSE)</f>
        <v>24.02.85 мс</v>
      </c>
      <c r="M50" s="237" t="str">
        <f>VLOOKUP(L50,'пр.взв.'!D6:J114,2,FALSE)</f>
        <v>ЦФО</v>
      </c>
      <c r="N50" s="248"/>
      <c r="O50" s="249"/>
      <c r="P50" s="195"/>
    </row>
    <row r="51" spans="1:16" ht="13.5" hidden="1" thickBot="1">
      <c r="A51" s="297"/>
      <c r="B51" s="284"/>
      <c r="C51" s="240"/>
      <c r="D51" s="240"/>
      <c r="E51" s="240"/>
      <c r="F51" s="226"/>
      <c r="G51" s="223"/>
      <c r="H51" s="179"/>
      <c r="I51" s="288"/>
      <c r="J51" s="284"/>
      <c r="K51" s="240"/>
      <c r="L51" s="238"/>
      <c r="M51" s="238"/>
      <c r="N51" s="226"/>
      <c r="O51" s="226"/>
      <c r="P51" s="223"/>
    </row>
    <row r="52" spans="1:16" ht="12.75" hidden="1">
      <c r="A52" s="297"/>
      <c r="B52" s="284"/>
      <c r="C52" s="237" t="e">
        <f>VLOOKUP(B52,'пр.взв.'!B4:H116,2,FALSE)</f>
        <v>#N/A</v>
      </c>
      <c r="D52" s="237" t="e">
        <f>VLOOKUP(C52,'пр.взв.'!C45:I116,2,FALSE)</f>
        <v>#N/A</v>
      </c>
      <c r="E52" s="237" t="e">
        <f>VLOOKUP(D52,'пр.взв.'!D45:J116,2,FALSE)</f>
        <v>#N/A</v>
      </c>
      <c r="F52" s="241"/>
      <c r="G52" s="163"/>
      <c r="H52" s="163"/>
      <c r="I52" s="288"/>
      <c r="J52" s="284">
        <v>12</v>
      </c>
      <c r="K52" s="237" t="str">
        <f>VLOOKUP(J52,'пр.взв.'!B5:H116,2,FALSE)</f>
        <v>Ратько Константин Станиславович</v>
      </c>
      <c r="L52" s="237" t="str">
        <f>VLOOKUP(K52,'пр.взв.'!C8:I116,2,FALSE)</f>
        <v>06.04.85 мсмк</v>
      </c>
      <c r="M52" s="237" t="str">
        <f>VLOOKUP(L52,'пр.взв.'!D8:J116,2,FALSE)</f>
        <v>ЦФО</v>
      </c>
      <c r="N52" s="241"/>
      <c r="O52" s="241"/>
      <c r="P52" s="163"/>
    </row>
    <row r="53" spans="1:16" ht="13.5" hidden="1" thickBot="1">
      <c r="A53" s="299"/>
      <c r="B53" s="285"/>
      <c r="C53" s="238"/>
      <c r="D53" s="238"/>
      <c r="E53" s="238"/>
      <c r="F53" s="242"/>
      <c r="G53" s="236"/>
      <c r="H53" s="236"/>
      <c r="I53" s="289"/>
      <c r="J53" s="285"/>
      <c r="K53" s="238"/>
      <c r="L53" s="238"/>
      <c r="M53" s="238"/>
      <c r="N53" s="242"/>
      <c r="O53" s="242"/>
      <c r="P53" s="236"/>
    </row>
    <row r="54" spans="1:16" ht="12.75" hidden="1">
      <c r="A54" s="296">
        <v>4</v>
      </c>
      <c r="B54" s="290"/>
      <c r="C54" s="239" t="e">
        <f>VLOOKUP(B54,'пр.взв.'!B5:H118,2,FALSE)</f>
        <v>#N/A</v>
      </c>
      <c r="D54" s="239" t="e">
        <f>VLOOKUP(C54,'пр.взв.'!C55:I118,2,FALSE)</f>
        <v>#N/A</v>
      </c>
      <c r="E54" s="239" t="e">
        <f>VLOOKUP(D54,'пр.взв.'!D55:J118,2,FALSE)</f>
        <v>#N/A</v>
      </c>
      <c r="F54" s="294"/>
      <c r="G54" s="223"/>
      <c r="H54" s="228"/>
      <c r="I54" s="287">
        <v>4</v>
      </c>
      <c r="J54" s="290">
        <v>8</v>
      </c>
      <c r="K54" s="239" t="str">
        <f>VLOOKUP(J54,'пр.взв.'!B5:H118,2,FALSE)</f>
        <v>Рожков Вячеслав Владимирович</v>
      </c>
      <c r="L54" s="237" t="str">
        <f>VLOOKUP(K54,'пр.взв.'!C10:I118,2,FALSE)</f>
        <v>20.01.84 кмс</v>
      </c>
      <c r="M54" s="237" t="str">
        <f>VLOOKUP(L54,'пр.взв.'!D10:J118,2,FALSE)</f>
        <v>УФО</v>
      </c>
      <c r="N54" s="226"/>
      <c r="O54" s="294"/>
      <c r="P54" s="223"/>
    </row>
    <row r="55" spans="1:16" ht="13.5" hidden="1" thickBot="1">
      <c r="A55" s="297"/>
      <c r="B55" s="284"/>
      <c r="C55" s="240"/>
      <c r="D55" s="240"/>
      <c r="E55" s="240"/>
      <c r="F55" s="226"/>
      <c r="G55" s="223"/>
      <c r="H55" s="179"/>
      <c r="I55" s="288"/>
      <c r="J55" s="284"/>
      <c r="K55" s="240"/>
      <c r="L55" s="238"/>
      <c r="M55" s="238"/>
      <c r="N55" s="226"/>
      <c r="O55" s="226"/>
      <c r="P55" s="223"/>
    </row>
    <row r="56" spans="1:16" ht="12.75" hidden="1">
      <c r="A56" s="297"/>
      <c r="B56" s="284"/>
      <c r="C56" s="237" t="e">
        <f>VLOOKUP(B56,'пр.взв.'!B12:H49,2,FALSE)</f>
        <v>#N/A</v>
      </c>
      <c r="D56" s="237" t="e">
        <f>VLOOKUP(C56,'пр.взв.'!C49:I120,2,FALSE)</f>
        <v>#N/A</v>
      </c>
      <c r="E56" s="237" t="e">
        <f>VLOOKUP(D56,'пр.взв.'!D49:J120,2,FALSE)</f>
        <v>#N/A</v>
      </c>
      <c r="F56" s="241"/>
      <c r="G56" s="163"/>
      <c r="H56" s="163"/>
      <c r="I56" s="288"/>
      <c r="J56" s="284">
        <v>16</v>
      </c>
      <c r="K56" s="237" t="str">
        <f>VLOOKUP(J56,'пр.взв.'!B4:H120,2,FALSE)</f>
        <v>Гладков Алексей Иванович</v>
      </c>
      <c r="L56" s="237" t="str">
        <f>VLOOKUP(K56,'пр.взв.'!C12:I120,2,FALSE)</f>
        <v>24.11.85 мс</v>
      </c>
      <c r="M56" s="237" t="str">
        <f>VLOOKUP(L56,'пр.взв.'!D12:J120,2,FALSE)</f>
        <v>СПБ</v>
      </c>
      <c r="N56" s="241"/>
      <c r="O56" s="241"/>
      <c r="P56" s="163"/>
    </row>
    <row r="57" spans="1:16" ht="13.5" hidden="1" thickBot="1">
      <c r="A57" s="298"/>
      <c r="B57" s="284"/>
      <c r="C57" s="238"/>
      <c r="D57" s="238"/>
      <c r="E57" s="238"/>
      <c r="F57" s="248"/>
      <c r="G57" s="161"/>
      <c r="H57" s="161"/>
      <c r="I57" s="295"/>
      <c r="J57" s="284"/>
      <c r="K57" s="238"/>
      <c r="L57" s="238"/>
      <c r="M57" s="238"/>
      <c r="N57" s="248"/>
      <c r="O57" s="248"/>
      <c r="P57" s="161"/>
    </row>
    <row r="58" ht="12.75" hidden="1"/>
    <row r="59" spans="2:16" ht="16.5" hidden="1" thickBot="1">
      <c r="B59" s="146" t="s">
        <v>70</v>
      </c>
      <c r="C59" s="147" t="s">
        <v>78</v>
      </c>
      <c r="D59" s="148" t="s">
        <v>74</v>
      </c>
      <c r="E59" s="149"/>
      <c r="F59" s="149"/>
      <c r="G59" s="149"/>
      <c r="H59" s="149"/>
      <c r="I59" s="149"/>
      <c r="J59" s="146" t="s">
        <v>72</v>
      </c>
      <c r="K59" s="147" t="s">
        <v>78</v>
      </c>
      <c r="L59" s="148" t="s">
        <v>74</v>
      </c>
      <c r="M59" s="149"/>
      <c r="N59" s="146"/>
      <c r="O59" s="149"/>
      <c r="P59" s="149"/>
    </row>
    <row r="60" spans="1:16" ht="12.75" customHeight="1" hidden="1">
      <c r="A60" s="268" t="s">
        <v>77</v>
      </c>
      <c r="B60" s="270" t="s">
        <v>5</v>
      </c>
      <c r="C60" s="266" t="s">
        <v>6</v>
      </c>
      <c r="D60" s="266" t="s">
        <v>16</v>
      </c>
      <c r="E60" s="235" t="s">
        <v>17</v>
      </c>
      <c r="F60" s="266" t="s">
        <v>18</v>
      </c>
      <c r="G60" s="266" t="s">
        <v>19</v>
      </c>
      <c r="H60" s="261" t="s">
        <v>20</v>
      </c>
      <c r="I60" s="268" t="s">
        <v>77</v>
      </c>
      <c r="J60" s="270" t="s">
        <v>5</v>
      </c>
      <c r="K60" s="266" t="s">
        <v>6</v>
      </c>
      <c r="L60" s="266" t="s">
        <v>16</v>
      </c>
      <c r="M60" s="235" t="s">
        <v>17</v>
      </c>
      <c r="N60" s="266" t="s">
        <v>18</v>
      </c>
      <c r="O60" s="266" t="s">
        <v>19</v>
      </c>
      <c r="P60" s="261" t="s">
        <v>20</v>
      </c>
    </row>
    <row r="61" spans="1:16" ht="13.5" customHeight="1" hidden="1" thickBot="1">
      <c r="A61" s="269"/>
      <c r="B61" s="271"/>
      <c r="C61" s="267"/>
      <c r="D61" s="267"/>
      <c r="E61" s="236"/>
      <c r="F61" s="267"/>
      <c r="G61" s="267"/>
      <c r="H61" s="263"/>
      <c r="I61" s="269"/>
      <c r="J61" s="271"/>
      <c r="K61" s="267"/>
      <c r="L61" s="267"/>
      <c r="M61" s="236"/>
      <c r="N61" s="267"/>
      <c r="O61" s="267"/>
      <c r="P61" s="263"/>
    </row>
    <row r="62" spans="1:16" ht="12.75" hidden="1">
      <c r="A62" s="291">
        <v>1</v>
      </c>
      <c r="B62" s="290">
        <v>17</v>
      </c>
      <c r="C62" s="257" t="str">
        <f>VLOOKUP(B62,'пр.взв.'!B3:H126,2,FALSE)</f>
        <v>Ширяев Максим Сергеевич</v>
      </c>
      <c r="D62" s="257" t="str">
        <f>VLOOKUP(C62,'пр.взв.'!C3:I126,2,FALSE)</f>
        <v>18.03.1988</v>
      </c>
      <c r="E62" s="257" t="str">
        <f>VLOOKUP(D62,'пр.взв.'!D3:J126,2,FALSE)</f>
        <v>МОС</v>
      </c>
      <c r="F62" s="260"/>
      <c r="G62" s="265"/>
      <c r="H62" s="266"/>
      <c r="I62" s="287">
        <v>1</v>
      </c>
      <c r="J62" s="290">
        <v>18</v>
      </c>
      <c r="K62" s="257" t="str">
        <f>VLOOKUP(J62,'пр.взв.'!B13:H126,2,FALSE)</f>
        <v>Старков Михаил Александрович</v>
      </c>
      <c r="L62" s="257" t="str">
        <f>VLOOKUP(K62,'пр.взв.'!C3:I126,2,FALSE)</f>
        <v>13.07.77 мсмк</v>
      </c>
      <c r="M62" s="257" t="str">
        <f>VLOOKUP(L62,'пр.взв.'!D3:J126,2,FALSE)</f>
        <v>УФО</v>
      </c>
      <c r="N62" s="259"/>
      <c r="O62" s="260"/>
      <c r="P62" s="258"/>
    </row>
    <row r="63" spans="1:16" ht="13.5" hidden="1" thickBot="1">
      <c r="A63" s="292"/>
      <c r="B63" s="284"/>
      <c r="C63" s="240"/>
      <c r="D63" s="240"/>
      <c r="E63" s="240"/>
      <c r="F63" s="226"/>
      <c r="G63" s="223"/>
      <c r="H63" s="179"/>
      <c r="I63" s="288"/>
      <c r="J63" s="284"/>
      <c r="K63" s="240"/>
      <c r="L63" s="240"/>
      <c r="M63" s="240"/>
      <c r="N63" s="226"/>
      <c r="O63" s="226"/>
      <c r="P63" s="244"/>
    </row>
    <row r="64" spans="1:16" ht="12.75" hidden="1">
      <c r="A64" s="292"/>
      <c r="B64" s="284">
        <v>5</v>
      </c>
      <c r="C64" s="237" t="str">
        <f>VLOOKUP(B64,'пр.взв.'!B3:H128,2,FALSE)</f>
        <v>Минаков Виталий Викторович</v>
      </c>
      <c r="D64" s="257" t="str">
        <f>VLOOKUP(C64,'пр.взв.'!C5:I128,2,FALSE)</f>
        <v>06.02.85 змс</v>
      </c>
      <c r="E64" s="257" t="str">
        <f>VLOOKUP(D64,'пр.взв.'!D5:J128,2,FALSE)</f>
        <v>ЦФО</v>
      </c>
      <c r="F64" s="241"/>
      <c r="G64" s="163"/>
      <c r="H64" s="163"/>
      <c r="I64" s="288"/>
      <c r="J64" s="284">
        <v>14</v>
      </c>
      <c r="K64" s="237" t="str">
        <f>VLOOKUP(J64,'пр.взв.'!B12:H128,2,FALSE)</f>
        <v>Исаев Евгений Иванович</v>
      </c>
      <c r="L64" s="237" t="str">
        <f>VLOOKUP(K64,'пр.взв.'!C7:I128,2,FALSE)</f>
        <v>05.08.79 змс</v>
      </c>
      <c r="M64" s="257" t="str">
        <f>VLOOKUP(L64,'пр.взв.'!D5:J128,2,FALSE)</f>
        <v>ПФО</v>
      </c>
      <c r="N64" s="241"/>
      <c r="O64" s="241"/>
      <c r="P64" s="233"/>
    </row>
    <row r="65" spans="1:16" ht="13.5" hidden="1" thickBot="1">
      <c r="A65" s="293"/>
      <c r="B65" s="285"/>
      <c r="C65" s="238"/>
      <c r="D65" s="240"/>
      <c r="E65" s="240"/>
      <c r="F65" s="242"/>
      <c r="G65" s="236"/>
      <c r="H65" s="236"/>
      <c r="I65" s="289"/>
      <c r="J65" s="285"/>
      <c r="K65" s="238"/>
      <c r="L65" s="238"/>
      <c r="M65" s="240"/>
      <c r="N65" s="242"/>
      <c r="O65" s="242"/>
      <c r="P65" s="234"/>
    </row>
    <row r="66" spans="1:16" ht="12.75" hidden="1">
      <c r="A66" s="291">
        <v>2</v>
      </c>
      <c r="B66" s="290">
        <v>3</v>
      </c>
      <c r="C66" s="239" t="str">
        <f>VLOOKUP(B66,'пр.взв.'!B2:H130,2,FALSE)</f>
        <v>Костин Дмитрий Андреевич</v>
      </c>
      <c r="D66" s="257" t="str">
        <f>VLOOKUP(C66,'пр.взв.'!C7:I130,2,FALSE)</f>
        <v>05.10.88 кмс</v>
      </c>
      <c r="E66" s="257" t="str">
        <f>VLOOKUP(D66,'пр.взв.'!D7:J130,2,FALSE)</f>
        <v>МОС</v>
      </c>
      <c r="F66" s="260"/>
      <c r="G66" s="265"/>
      <c r="H66" s="286"/>
      <c r="I66" s="287">
        <v>2</v>
      </c>
      <c r="J66" s="290">
        <v>12</v>
      </c>
      <c r="K66" s="239" t="str">
        <f>VLOOKUP(J66,'пр.взв.'!B17:H130,2,FALSE)</f>
        <v>Ратько Константин Станиславович</v>
      </c>
      <c r="L66" s="239" t="str">
        <f>VLOOKUP(K66,'пр.взв.'!C6:I130,2,FALSE)</f>
        <v>06.04.85 мсмк</v>
      </c>
      <c r="M66" s="257" t="str">
        <f>VLOOKUP(L66,'пр.взв.'!D7:J130,2,FALSE)</f>
        <v>ЦФО</v>
      </c>
      <c r="N66" s="259"/>
      <c r="O66" s="260"/>
      <c r="P66" s="258"/>
    </row>
    <row r="67" spans="1:16" ht="13.5" hidden="1" thickBot="1">
      <c r="A67" s="292"/>
      <c r="B67" s="284"/>
      <c r="C67" s="240"/>
      <c r="D67" s="240"/>
      <c r="E67" s="240"/>
      <c r="F67" s="226"/>
      <c r="G67" s="223"/>
      <c r="H67" s="179"/>
      <c r="I67" s="288"/>
      <c r="J67" s="284"/>
      <c r="K67" s="240"/>
      <c r="L67" s="240"/>
      <c r="M67" s="240"/>
      <c r="N67" s="226"/>
      <c r="O67" s="226"/>
      <c r="P67" s="244"/>
    </row>
    <row r="68" spans="1:16" ht="12.75" hidden="1">
      <c r="A68" s="292"/>
      <c r="B68" s="284">
        <v>7</v>
      </c>
      <c r="C68" s="237" t="str">
        <f>VLOOKUP(B68,'пр.взв.'!B2:H132,2,FALSE)</f>
        <v>Хорпяков Олег Вячеславович</v>
      </c>
      <c r="D68" s="257" t="str">
        <f>VLOOKUP(C68,'пр.взв.'!C9:I132,2,FALSE)</f>
        <v>28.02.77 мс</v>
      </c>
      <c r="E68" s="257" t="str">
        <f>VLOOKUP(D68,'пр.взв.'!D9:J132,2,FALSE)</f>
        <v>МОС</v>
      </c>
      <c r="F68" s="241"/>
      <c r="G68" s="163"/>
      <c r="H68" s="163"/>
      <c r="I68" s="288"/>
      <c r="J68" s="284">
        <v>16</v>
      </c>
      <c r="K68" s="237" t="str">
        <f>VLOOKUP(J68,'пр.взв.'!B16:H132,2,FALSE)</f>
        <v>Гладков Алексей Иванович</v>
      </c>
      <c r="L68" s="237" t="str">
        <f>VLOOKUP(K68,'пр.взв.'!C1:I132,2,FALSE)</f>
        <v>24.11.85 мс</v>
      </c>
      <c r="M68" s="257" t="str">
        <f>VLOOKUP(L68,'пр.взв.'!D9:J132,2,FALSE)</f>
        <v>СПБ</v>
      </c>
      <c r="N68" s="241"/>
      <c r="O68" s="241"/>
      <c r="P68" s="233"/>
    </row>
    <row r="69" spans="1:16" ht="13.5" hidden="1" thickBot="1">
      <c r="A69" s="293"/>
      <c r="B69" s="285"/>
      <c r="C69" s="238"/>
      <c r="D69" s="240"/>
      <c r="E69" s="240"/>
      <c r="F69" s="242"/>
      <c r="G69" s="236"/>
      <c r="H69" s="236"/>
      <c r="I69" s="289"/>
      <c r="J69" s="285"/>
      <c r="K69" s="238"/>
      <c r="L69" s="238"/>
      <c r="M69" s="240"/>
      <c r="N69" s="242"/>
      <c r="O69" s="242"/>
      <c r="P69" s="234"/>
    </row>
    <row r="71" spans="2:16" ht="16.5" hidden="1" thickBot="1">
      <c r="B71" s="146" t="s">
        <v>70</v>
      </c>
      <c r="C71" s="283" t="s">
        <v>79</v>
      </c>
      <c r="D71" s="283"/>
      <c r="E71" s="283"/>
      <c r="F71" s="283"/>
      <c r="G71" s="283"/>
      <c r="H71" s="283"/>
      <c r="I71" s="150"/>
      <c r="J71" s="146" t="s">
        <v>72</v>
      </c>
      <c r="K71" s="283" t="s">
        <v>79</v>
      </c>
      <c r="L71" s="283"/>
      <c r="M71" s="283"/>
      <c r="N71" s="283"/>
      <c r="O71" s="283"/>
      <c r="P71" s="283"/>
    </row>
    <row r="72" spans="1:16" ht="12.75" customHeight="1" hidden="1">
      <c r="A72" s="268" t="s">
        <v>77</v>
      </c>
      <c r="B72" s="270" t="s">
        <v>5</v>
      </c>
      <c r="C72" s="266" t="s">
        <v>6</v>
      </c>
      <c r="D72" s="266" t="s">
        <v>16</v>
      </c>
      <c r="E72" s="235" t="s">
        <v>17</v>
      </c>
      <c r="F72" s="266" t="s">
        <v>18</v>
      </c>
      <c r="G72" s="266" t="s">
        <v>19</v>
      </c>
      <c r="H72" s="261" t="s">
        <v>20</v>
      </c>
      <c r="I72" s="268" t="s">
        <v>77</v>
      </c>
      <c r="J72" s="270" t="s">
        <v>5</v>
      </c>
      <c r="K72" s="266" t="s">
        <v>6</v>
      </c>
      <c r="L72" s="266" t="s">
        <v>16</v>
      </c>
      <c r="M72" s="235" t="s">
        <v>17</v>
      </c>
      <c r="N72" s="266" t="s">
        <v>18</v>
      </c>
      <c r="O72" s="266" t="s">
        <v>19</v>
      </c>
      <c r="P72" s="261" t="s">
        <v>20</v>
      </c>
    </row>
    <row r="73" spans="1:16" ht="13.5" customHeight="1" hidden="1" thickBot="1">
      <c r="A73" s="269"/>
      <c r="B73" s="271"/>
      <c r="C73" s="267"/>
      <c r="D73" s="267"/>
      <c r="E73" s="236"/>
      <c r="F73" s="267"/>
      <c r="G73" s="267"/>
      <c r="H73" s="263"/>
      <c r="I73" s="269"/>
      <c r="J73" s="271"/>
      <c r="K73" s="267"/>
      <c r="L73" s="267"/>
      <c r="M73" s="236"/>
      <c r="N73" s="267"/>
      <c r="O73" s="267"/>
      <c r="P73" s="263"/>
    </row>
    <row r="74" spans="1:16" ht="12.75" hidden="1">
      <c r="A74" s="280">
        <v>1</v>
      </c>
      <c r="B74" s="262">
        <v>17</v>
      </c>
      <c r="C74" s="257" t="str">
        <f>VLOOKUP(B74,'пр.взв.'!B5:H138,2,FALSE)</f>
        <v>Ширяев Максим Сергеевич</v>
      </c>
      <c r="D74" s="257" t="str">
        <f>VLOOKUP(C74,'пр.взв.'!C5:I138,2,FALSE)</f>
        <v>18.03.1988</v>
      </c>
      <c r="E74" s="257" t="str">
        <f>VLOOKUP(D74,'пр.взв.'!D5:J138,2,FALSE)</f>
        <v>МОС</v>
      </c>
      <c r="F74" s="260"/>
      <c r="G74" s="265"/>
      <c r="H74" s="261"/>
      <c r="I74" s="273">
        <v>2</v>
      </c>
      <c r="J74" s="276">
        <v>14</v>
      </c>
      <c r="K74" s="257" t="str">
        <f>VLOOKUP(J74,'пр.взв.'!B5:H138,2,FALSE)</f>
        <v>Исаев Евгений Иванович</v>
      </c>
      <c r="L74" s="257" t="str">
        <f>VLOOKUP(K74,'пр.взв.'!C5:I138,2,FALSE)</f>
        <v>05.08.79 змс</v>
      </c>
      <c r="M74" s="257" t="str">
        <f>VLOOKUP(L74,'пр.взв.'!D5:J138,2,FALSE)</f>
        <v>ПФО</v>
      </c>
      <c r="N74" s="259"/>
      <c r="O74" s="260"/>
      <c r="P74" s="258"/>
    </row>
    <row r="75" spans="1:16" ht="13.5" hidden="1" thickBot="1">
      <c r="A75" s="281"/>
      <c r="B75" s="255"/>
      <c r="C75" s="240"/>
      <c r="D75" s="240"/>
      <c r="E75" s="240"/>
      <c r="F75" s="226"/>
      <c r="G75" s="223"/>
      <c r="H75" s="251"/>
      <c r="I75" s="274"/>
      <c r="J75" s="277"/>
      <c r="K75" s="240"/>
      <c r="L75" s="240"/>
      <c r="M75" s="240"/>
      <c r="N75" s="226"/>
      <c r="O75" s="226"/>
      <c r="P75" s="244"/>
    </row>
    <row r="76" spans="1:16" ht="12.75" hidden="1">
      <c r="A76" s="281"/>
      <c r="B76" s="245">
        <v>3</v>
      </c>
      <c r="C76" s="237" t="str">
        <f>VLOOKUP(B76,'пр.взв.'!B5:H140,2,FALSE)</f>
        <v>Костин Дмитрий Андреевич</v>
      </c>
      <c r="D76" s="257" t="str">
        <f>VLOOKUP(C76,'пр.взв.'!C7:I140,2,FALSE)</f>
        <v>05.10.88 кмс</v>
      </c>
      <c r="E76" s="257" t="str">
        <f>VLOOKUP(D76,'пр.взв.'!D7:J140,2,FALSE)</f>
        <v>МОС</v>
      </c>
      <c r="F76" s="241"/>
      <c r="G76" s="163"/>
      <c r="H76" s="233"/>
      <c r="I76" s="274"/>
      <c r="J76" s="278">
        <v>12</v>
      </c>
      <c r="K76" s="237" t="str">
        <f>VLOOKUP(J76,'пр.взв.'!B4:H140,2,FALSE)</f>
        <v>Ратько Константин Станиславович</v>
      </c>
      <c r="L76" s="237" t="str">
        <f>VLOOKUP(K76,'пр.взв.'!C1:I140,2,FALSE)</f>
        <v>06.04.85 мсмк</v>
      </c>
      <c r="M76" s="257" t="str">
        <f>VLOOKUP(L76,'пр.взв.'!D7:J140,2,FALSE)</f>
        <v>ЦФО</v>
      </c>
      <c r="N76" s="241"/>
      <c r="O76" s="241"/>
      <c r="P76" s="233"/>
    </row>
    <row r="77" spans="1:16" ht="13.5" hidden="1" thickBot="1">
      <c r="A77" s="282"/>
      <c r="B77" s="246"/>
      <c r="C77" s="238"/>
      <c r="D77" s="240"/>
      <c r="E77" s="240"/>
      <c r="F77" s="242"/>
      <c r="G77" s="236"/>
      <c r="H77" s="234"/>
      <c r="I77" s="275"/>
      <c r="J77" s="279"/>
      <c r="K77" s="238"/>
      <c r="L77" s="238"/>
      <c r="M77" s="240"/>
      <c r="N77" s="242"/>
      <c r="O77" s="242"/>
      <c r="P77" s="234"/>
    </row>
    <row r="78" ht="12.75" hidden="1"/>
    <row r="79" spans="1:16" ht="15">
      <c r="A79" s="272" t="s">
        <v>75</v>
      </c>
      <c r="B79" s="272"/>
      <c r="C79" s="272"/>
      <c r="D79" s="272"/>
      <c r="E79" s="272"/>
      <c r="F79" s="272"/>
      <c r="G79" s="272"/>
      <c r="H79" s="272"/>
      <c r="I79" s="272" t="s">
        <v>75</v>
      </c>
      <c r="J79" s="272"/>
      <c r="K79" s="272"/>
      <c r="L79" s="272"/>
      <c r="M79" s="272"/>
      <c r="N79" s="272"/>
      <c r="O79" s="272"/>
      <c r="P79" s="272"/>
    </row>
    <row r="80" spans="2:16" ht="16.5" thickBot="1">
      <c r="B80" s="146" t="s">
        <v>70</v>
      </c>
      <c r="C80" s="150"/>
      <c r="D80" s="150"/>
      <c r="E80" s="150"/>
      <c r="F80" s="150"/>
      <c r="G80" s="150"/>
      <c r="H80" s="150"/>
      <c r="J80" s="146" t="s">
        <v>72</v>
      </c>
      <c r="K80" s="150"/>
      <c r="L80" s="150"/>
      <c r="M80" s="150"/>
      <c r="N80" s="150"/>
      <c r="O80" s="150"/>
      <c r="P80" s="150"/>
    </row>
    <row r="81" spans="1:16" ht="12.75" customHeight="1">
      <c r="A81" s="268" t="s">
        <v>77</v>
      </c>
      <c r="B81" s="270" t="s">
        <v>5</v>
      </c>
      <c r="C81" s="266" t="s">
        <v>6</v>
      </c>
      <c r="D81" s="266" t="s">
        <v>16</v>
      </c>
      <c r="E81" s="235" t="s">
        <v>17</v>
      </c>
      <c r="F81" s="266" t="s">
        <v>18</v>
      </c>
      <c r="G81" s="266" t="s">
        <v>19</v>
      </c>
      <c r="H81" s="261" t="s">
        <v>20</v>
      </c>
      <c r="I81" s="268" t="s">
        <v>77</v>
      </c>
      <c r="J81" s="270" t="s">
        <v>5</v>
      </c>
      <c r="K81" s="266" t="s">
        <v>6</v>
      </c>
      <c r="L81" s="266" t="s">
        <v>16</v>
      </c>
      <c r="M81" s="235" t="s">
        <v>17</v>
      </c>
      <c r="N81" s="266" t="s">
        <v>18</v>
      </c>
      <c r="O81" s="266" t="s">
        <v>19</v>
      </c>
      <c r="P81" s="261" t="s">
        <v>20</v>
      </c>
    </row>
    <row r="82" spans="1:16" ht="13.5" customHeight="1" thickBot="1">
      <c r="A82" s="269"/>
      <c r="B82" s="271"/>
      <c r="C82" s="267"/>
      <c r="D82" s="267"/>
      <c r="E82" s="236"/>
      <c r="F82" s="267"/>
      <c r="G82" s="267"/>
      <c r="H82" s="263"/>
      <c r="I82" s="269"/>
      <c r="J82" s="271"/>
      <c r="K82" s="267"/>
      <c r="L82" s="267"/>
      <c r="M82" s="236"/>
      <c r="N82" s="267"/>
      <c r="O82" s="267"/>
      <c r="P82" s="263"/>
    </row>
    <row r="83" spans="1:16" ht="12.75">
      <c r="A83" s="256">
        <v>1</v>
      </c>
      <c r="B83" s="262">
        <v>9</v>
      </c>
      <c r="C83" s="247" t="str">
        <f>VLOOKUP(B83,'пр.взв.'!B4:H147,2,FALSE)</f>
        <v>Арсланов Рустам Разитович</v>
      </c>
      <c r="D83" s="247" t="str">
        <f>VLOOKUP(C83,'пр.взв.'!C4:I147,2,FALSE)</f>
        <v>31.07.80 мс</v>
      </c>
      <c r="E83" s="247" t="str">
        <f>VLOOKUP(D83,'пр.взв.'!D4:J147,2,FALSE)</f>
        <v>ПФО</v>
      </c>
      <c r="F83" s="260"/>
      <c r="G83" s="265"/>
      <c r="H83" s="261"/>
      <c r="I83" s="256">
        <v>1</v>
      </c>
      <c r="J83" s="262">
        <v>18</v>
      </c>
      <c r="K83" s="257" t="str">
        <f>VLOOKUP(J83,'пр.взв.'!B14:H147,2,FALSE)</f>
        <v>Старков Михаил Александрович</v>
      </c>
      <c r="L83" s="257" t="str">
        <f>VLOOKUP(K83,'пр.взв.'!C14:I147,2,FALSE)</f>
        <v>13.07.77 мсмк</v>
      </c>
      <c r="M83" s="257" t="str">
        <f>VLOOKUP(L83,'пр.взв.'!D14:J147,2,FALSE)</f>
        <v>УФО</v>
      </c>
      <c r="N83" s="259"/>
      <c r="O83" s="260"/>
      <c r="P83" s="258"/>
    </row>
    <row r="84" spans="1:16" ht="13.5" thickBot="1">
      <c r="A84" s="252"/>
      <c r="B84" s="255"/>
      <c r="C84" s="239"/>
      <c r="D84" s="239"/>
      <c r="E84" s="239"/>
      <c r="F84" s="226"/>
      <c r="G84" s="223"/>
      <c r="H84" s="251"/>
      <c r="I84" s="252"/>
      <c r="J84" s="255"/>
      <c r="K84" s="240"/>
      <c r="L84" s="240"/>
      <c r="M84" s="240"/>
      <c r="N84" s="226"/>
      <c r="O84" s="226"/>
      <c r="P84" s="244"/>
    </row>
    <row r="85" spans="1:16" ht="12.75">
      <c r="A85" s="252"/>
      <c r="B85" s="245">
        <v>19</v>
      </c>
      <c r="C85" s="237" t="str">
        <f>VLOOKUP(B85,'пр.взв.'!B14:H149,2,FALSE)</f>
        <v>Михальченко Роман Александрович</v>
      </c>
      <c r="D85" s="247" t="str">
        <f>VLOOKUP(C85,'пр.взв.'!C6:I149,2,FALSE)</f>
        <v>27.06.87 мс</v>
      </c>
      <c r="E85" s="247" t="str">
        <f>VLOOKUP(D85,'пр.взв.'!D6:J149,2,FALSE)</f>
        <v>УФО</v>
      </c>
      <c r="F85" s="241"/>
      <c r="G85" s="163"/>
      <c r="H85" s="233"/>
      <c r="I85" s="252"/>
      <c r="J85" s="245">
        <v>16</v>
      </c>
      <c r="K85" s="237" t="str">
        <f>VLOOKUP(J85,'пр.взв.'!B13:H149,2,FALSE)</f>
        <v>Гладков Алексей Иванович</v>
      </c>
      <c r="L85" s="237" t="str">
        <f>VLOOKUP(K85,'пр.взв.'!C10:I149,2,FALSE)</f>
        <v>24.11.85 мс</v>
      </c>
      <c r="M85" s="257" t="str">
        <f>VLOOKUP(L85,'пр.взв.'!D16:J149,2,FALSE)</f>
        <v>СПБ</v>
      </c>
      <c r="N85" s="241"/>
      <c r="O85" s="241"/>
      <c r="P85" s="233"/>
    </row>
    <row r="86" spans="1:16" ht="13.5" thickBot="1">
      <c r="A86" s="264"/>
      <c r="B86" s="246"/>
      <c r="C86" s="238"/>
      <c r="D86" s="239"/>
      <c r="E86" s="239"/>
      <c r="F86" s="242"/>
      <c r="G86" s="236"/>
      <c r="H86" s="234"/>
      <c r="I86" s="253"/>
      <c r="J86" s="246"/>
      <c r="K86" s="238"/>
      <c r="L86" s="238"/>
      <c r="M86" s="240"/>
      <c r="N86" s="242"/>
      <c r="O86" s="242"/>
      <c r="P86" s="234"/>
    </row>
    <row r="87" spans="1:16" ht="12.75">
      <c r="A87" s="256">
        <v>2</v>
      </c>
      <c r="B87" s="254"/>
      <c r="C87" s="239" t="e">
        <f>VLOOKUP(B87,'пр.взв.'!B18:H151,2,FALSE)</f>
        <v>#N/A</v>
      </c>
      <c r="D87" s="247" t="e">
        <f>VLOOKUP(C87,'пр.взв.'!C8:I151,2,FALSE)</f>
        <v>#N/A</v>
      </c>
      <c r="E87" s="247" t="e">
        <f>VLOOKUP(D87,'пр.взв.'!D8:J151,2,FALSE)</f>
        <v>#N/A</v>
      </c>
      <c r="F87" s="249"/>
      <c r="G87" s="195"/>
      <c r="H87" s="250"/>
      <c r="I87" s="252">
        <v>2</v>
      </c>
      <c r="J87" s="254"/>
      <c r="K87" s="239" t="e">
        <f>VLOOKUP(J87,'пр.взв.'!B1:H151,2,FALSE)</f>
        <v>#N/A</v>
      </c>
      <c r="L87" s="239" t="e">
        <f>VLOOKUP(K87,'пр.взв.'!C1:I151,2,FALSE)</f>
        <v>#N/A</v>
      </c>
      <c r="M87" s="239" t="e">
        <f>VLOOKUP(L87,'пр.взв.'!D1:J151,2,FALSE)</f>
        <v>#N/A</v>
      </c>
      <c r="N87" s="248"/>
      <c r="O87" s="249"/>
      <c r="P87" s="243"/>
    </row>
    <row r="88" spans="1:16" ht="13.5" thickBot="1">
      <c r="A88" s="252"/>
      <c r="B88" s="255"/>
      <c r="C88" s="240"/>
      <c r="D88" s="239"/>
      <c r="E88" s="239"/>
      <c r="F88" s="226"/>
      <c r="G88" s="223"/>
      <c r="H88" s="251"/>
      <c r="I88" s="252"/>
      <c r="J88" s="255"/>
      <c r="K88" s="240"/>
      <c r="L88" s="240"/>
      <c r="M88" s="240"/>
      <c r="N88" s="226"/>
      <c r="O88" s="226"/>
      <c r="P88" s="244"/>
    </row>
    <row r="89" spans="1:16" ht="12.75">
      <c r="A89" s="252"/>
      <c r="B89" s="245">
        <v>7</v>
      </c>
      <c r="C89" s="237" t="str">
        <f>VLOOKUP(B89,'пр.взв.'!B18:H153,2,FALSE)</f>
        <v>Хорпяков Олег Вячеславович</v>
      </c>
      <c r="D89" s="247" t="str">
        <f>VLOOKUP(C89,'пр.взв.'!C10:I153,2,FALSE)</f>
        <v>28.02.77 мс</v>
      </c>
      <c r="E89" s="247" t="str">
        <f>VLOOKUP(D89,'пр.взв.'!D10:J153,2,FALSE)</f>
        <v>МОС</v>
      </c>
      <c r="F89" s="241"/>
      <c r="G89" s="163"/>
      <c r="H89" s="233"/>
      <c r="I89" s="252"/>
      <c r="J89" s="245">
        <v>16</v>
      </c>
      <c r="K89" s="237" t="str">
        <f>VLOOKUP(J89,'пр.взв.'!B1:H153,2,FALSE)</f>
        <v>Гладков Алексей Иванович</v>
      </c>
      <c r="L89" s="237" t="str">
        <f>VLOOKUP(K89,'пр.взв.'!C14:I153,2,FALSE)</f>
        <v>24.11.85 мс</v>
      </c>
      <c r="M89" s="239" t="str">
        <f>VLOOKUP(L89,'пр.взв.'!D3:J153,2,FALSE)</f>
        <v>СПБ</v>
      </c>
      <c r="N89" s="241"/>
      <c r="O89" s="241"/>
      <c r="P89" s="233"/>
    </row>
    <row r="90" spans="1:16" ht="13.5" thickBot="1">
      <c r="A90" s="253"/>
      <c r="B90" s="246"/>
      <c r="C90" s="238"/>
      <c r="D90" s="239"/>
      <c r="E90" s="239"/>
      <c r="F90" s="242"/>
      <c r="G90" s="236"/>
      <c r="H90" s="234"/>
      <c r="I90" s="253"/>
      <c r="J90" s="246"/>
      <c r="K90" s="238"/>
      <c r="L90" s="238"/>
      <c r="M90" s="240"/>
      <c r="N90" s="242"/>
      <c r="O90" s="242"/>
      <c r="P90" s="234"/>
    </row>
  </sheetData>
  <sheetProtection/>
  <mergeCells count="598">
    <mergeCell ref="F4:F5"/>
    <mergeCell ref="G4:G5"/>
    <mergeCell ref="P4:P5"/>
    <mergeCell ref="L4:L5"/>
    <mergeCell ref="M4:M5"/>
    <mergeCell ref="B1:H1"/>
    <mergeCell ref="J1:P1"/>
    <mergeCell ref="B2:H2"/>
    <mergeCell ref="J2:P2"/>
    <mergeCell ref="N4:N5"/>
    <mergeCell ref="O4:O5"/>
    <mergeCell ref="H4:H5"/>
    <mergeCell ref="I4:I5"/>
    <mergeCell ref="J4:J5"/>
    <mergeCell ref="K4:K5"/>
    <mergeCell ref="A4:A5"/>
    <mergeCell ref="B4:B5"/>
    <mergeCell ref="C4:C5"/>
    <mergeCell ref="D4:D5"/>
    <mergeCell ref="E6:E7"/>
    <mergeCell ref="F6:F7"/>
    <mergeCell ref="B8:B9"/>
    <mergeCell ref="C8:C9"/>
    <mergeCell ref="D8:D9"/>
    <mergeCell ref="E8:E9"/>
    <mergeCell ref="A6:A9"/>
    <mergeCell ref="B6:B7"/>
    <mergeCell ref="C6:C7"/>
    <mergeCell ref="D6:D7"/>
    <mergeCell ref="L6:L7"/>
    <mergeCell ref="M6:M7"/>
    <mergeCell ref="N6:N7"/>
    <mergeCell ref="H6:H7"/>
    <mergeCell ref="I6:I9"/>
    <mergeCell ref="J6:J7"/>
    <mergeCell ref="K6:K7"/>
    <mergeCell ref="F8:F9"/>
    <mergeCell ref="G8:G9"/>
    <mergeCell ref="F10:F11"/>
    <mergeCell ref="O12:O13"/>
    <mergeCell ref="G10:G11"/>
    <mergeCell ref="J8:J9"/>
    <mergeCell ref="K8:K9"/>
    <mergeCell ref="J12:J13"/>
    <mergeCell ref="K12:K13"/>
    <mergeCell ref="L10:L11"/>
    <mergeCell ref="P6:P7"/>
    <mergeCell ref="H8:H9"/>
    <mergeCell ref="G6:G7"/>
    <mergeCell ref="M10:M11"/>
    <mergeCell ref="N10:N11"/>
    <mergeCell ref="N8:N9"/>
    <mergeCell ref="P8:P9"/>
    <mergeCell ref="O6:O7"/>
    <mergeCell ref="L8:L9"/>
    <mergeCell ref="M8:M9"/>
    <mergeCell ref="O8:O9"/>
    <mergeCell ref="H10:H11"/>
    <mergeCell ref="I10:I13"/>
    <mergeCell ref="J10:J11"/>
    <mergeCell ref="K10:K11"/>
    <mergeCell ref="B10:B11"/>
    <mergeCell ref="C10:C11"/>
    <mergeCell ref="D10:D11"/>
    <mergeCell ref="E10:E11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O10:O11"/>
    <mergeCell ref="N14:N15"/>
    <mergeCell ref="N12:N13"/>
    <mergeCell ref="J14:J15"/>
    <mergeCell ref="A14:A17"/>
    <mergeCell ref="B14:B15"/>
    <mergeCell ref="C14:C15"/>
    <mergeCell ref="D14:D15"/>
    <mergeCell ref="E14:E15"/>
    <mergeCell ref="F14:F15"/>
    <mergeCell ref="A10:A13"/>
    <mergeCell ref="L12:L13"/>
    <mergeCell ref="M12:M13"/>
    <mergeCell ref="L14:L15"/>
    <mergeCell ref="M14:M15"/>
    <mergeCell ref="P14:P15"/>
    <mergeCell ref="B16:B17"/>
    <mergeCell ref="C16:C17"/>
    <mergeCell ref="D16:D17"/>
    <mergeCell ref="E16:E17"/>
    <mergeCell ref="F16:F17"/>
    <mergeCell ref="G16:G17"/>
    <mergeCell ref="G14:G15"/>
    <mergeCell ref="H14:H15"/>
    <mergeCell ref="I14:I17"/>
    <mergeCell ref="P16:P17"/>
    <mergeCell ref="O14:O15"/>
    <mergeCell ref="A18:A21"/>
    <mergeCell ref="B18:B19"/>
    <mergeCell ref="C18:C19"/>
    <mergeCell ref="D18:D19"/>
    <mergeCell ref="E18:E19"/>
    <mergeCell ref="F18:F19"/>
    <mergeCell ref="O20:O21"/>
    <mergeCell ref="K14:K15"/>
    <mergeCell ref="N18:N19"/>
    <mergeCell ref="N16:N17"/>
    <mergeCell ref="H16:H17"/>
    <mergeCell ref="J16:J17"/>
    <mergeCell ref="K16:K17"/>
    <mergeCell ref="M20:M21"/>
    <mergeCell ref="G18:G19"/>
    <mergeCell ref="L16:L17"/>
    <mergeCell ref="M16:M17"/>
    <mergeCell ref="L18:L19"/>
    <mergeCell ref="M18:M19"/>
    <mergeCell ref="P20:P21"/>
    <mergeCell ref="O18:O19"/>
    <mergeCell ref="O16:O17"/>
    <mergeCell ref="H18:H19"/>
    <mergeCell ref="I18:I21"/>
    <mergeCell ref="J18:J19"/>
    <mergeCell ref="K18:K19"/>
    <mergeCell ref="J20:J21"/>
    <mergeCell ref="K20:K21"/>
    <mergeCell ref="L20:L21"/>
    <mergeCell ref="E22:E23"/>
    <mergeCell ref="F22:F23"/>
    <mergeCell ref="P18:P19"/>
    <mergeCell ref="B20:B21"/>
    <mergeCell ref="C20:C21"/>
    <mergeCell ref="D20:D21"/>
    <mergeCell ref="E20:E21"/>
    <mergeCell ref="F20:F21"/>
    <mergeCell ref="G20:G21"/>
    <mergeCell ref="H20:H21"/>
    <mergeCell ref="A22:A25"/>
    <mergeCell ref="B22:B23"/>
    <mergeCell ref="C22:C23"/>
    <mergeCell ref="D22:D23"/>
    <mergeCell ref="N22:N23"/>
    <mergeCell ref="N20:N21"/>
    <mergeCell ref="P22:P23"/>
    <mergeCell ref="B24:B25"/>
    <mergeCell ref="C24:C25"/>
    <mergeCell ref="D24:D25"/>
    <mergeCell ref="E24:E25"/>
    <mergeCell ref="F24:F25"/>
    <mergeCell ref="J22:J23"/>
    <mergeCell ref="G24:G25"/>
    <mergeCell ref="P24:P25"/>
    <mergeCell ref="O22:O23"/>
    <mergeCell ref="A26:A29"/>
    <mergeCell ref="B26:B27"/>
    <mergeCell ref="C26:C27"/>
    <mergeCell ref="D26:D27"/>
    <mergeCell ref="E26:E27"/>
    <mergeCell ref="F26:F27"/>
    <mergeCell ref="O28:O29"/>
    <mergeCell ref="L22:L23"/>
    <mergeCell ref="K22:K23"/>
    <mergeCell ref="G26:G27"/>
    <mergeCell ref="L24:L25"/>
    <mergeCell ref="M24:M25"/>
    <mergeCell ref="L26:L27"/>
    <mergeCell ref="M26:M27"/>
    <mergeCell ref="I22:I25"/>
    <mergeCell ref="M22:M23"/>
    <mergeCell ref="G22:G23"/>
    <mergeCell ref="H22:H23"/>
    <mergeCell ref="O24:O25"/>
    <mergeCell ref="H26:H27"/>
    <mergeCell ref="I26:I29"/>
    <mergeCell ref="J26:J27"/>
    <mergeCell ref="K26:K27"/>
    <mergeCell ref="K28:K29"/>
    <mergeCell ref="N24:N25"/>
    <mergeCell ref="H24:H25"/>
    <mergeCell ref="J24:J25"/>
    <mergeCell ref="K24:K25"/>
    <mergeCell ref="P26:P27"/>
    <mergeCell ref="B28:B29"/>
    <mergeCell ref="C28:C29"/>
    <mergeCell ref="D28:D29"/>
    <mergeCell ref="E28:E29"/>
    <mergeCell ref="F28:F29"/>
    <mergeCell ref="G28:G29"/>
    <mergeCell ref="H28:H29"/>
    <mergeCell ref="N26:N27"/>
    <mergeCell ref="O26:O27"/>
    <mergeCell ref="N30:N31"/>
    <mergeCell ref="N28:N29"/>
    <mergeCell ref="J30:J31"/>
    <mergeCell ref="A30:A33"/>
    <mergeCell ref="B30:B31"/>
    <mergeCell ref="C30:C31"/>
    <mergeCell ref="D30:D31"/>
    <mergeCell ref="E30:E31"/>
    <mergeCell ref="F30:F31"/>
    <mergeCell ref="L28:L29"/>
    <mergeCell ref="J28:J29"/>
    <mergeCell ref="M28:M29"/>
    <mergeCell ref="L30:L31"/>
    <mergeCell ref="M30:M31"/>
    <mergeCell ref="P30:P31"/>
    <mergeCell ref="P28:P29"/>
    <mergeCell ref="B32:B33"/>
    <mergeCell ref="C32:C33"/>
    <mergeCell ref="D32:D33"/>
    <mergeCell ref="E32:E33"/>
    <mergeCell ref="F32:F33"/>
    <mergeCell ref="G32:G33"/>
    <mergeCell ref="G30:G31"/>
    <mergeCell ref="H30:H31"/>
    <mergeCell ref="P32:P33"/>
    <mergeCell ref="O30:O31"/>
    <mergeCell ref="A34:A37"/>
    <mergeCell ref="B34:B35"/>
    <mergeCell ref="C34:C35"/>
    <mergeCell ref="D34:D35"/>
    <mergeCell ref="E34:E35"/>
    <mergeCell ref="F34:F35"/>
    <mergeCell ref="O36:O37"/>
    <mergeCell ref="K30:K31"/>
    <mergeCell ref="N34:N35"/>
    <mergeCell ref="N32:N33"/>
    <mergeCell ref="H32:H33"/>
    <mergeCell ref="J32:J33"/>
    <mergeCell ref="K32:K33"/>
    <mergeCell ref="G34:G35"/>
    <mergeCell ref="L32:L33"/>
    <mergeCell ref="M32:M33"/>
    <mergeCell ref="L34:L35"/>
    <mergeCell ref="M34:M35"/>
    <mergeCell ref="P36:P37"/>
    <mergeCell ref="O34:O35"/>
    <mergeCell ref="O32:O33"/>
    <mergeCell ref="H34:H35"/>
    <mergeCell ref="I34:I37"/>
    <mergeCell ref="J34:J35"/>
    <mergeCell ref="K34:K35"/>
    <mergeCell ref="J36:J37"/>
    <mergeCell ref="K36:K37"/>
    <mergeCell ref="I30:I33"/>
    <mergeCell ref="E40:E41"/>
    <mergeCell ref="F40:F41"/>
    <mergeCell ref="P34:P35"/>
    <mergeCell ref="B36:B37"/>
    <mergeCell ref="C36:C37"/>
    <mergeCell ref="D36:D37"/>
    <mergeCell ref="E36:E37"/>
    <mergeCell ref="F36:F37"/>
    <mergeCell ref="G36:G37"/>
    <mergeCell ref="H36:H37"/>
    <mergeCell ref="A40:A41"/>
    <mergeCell ref="B40:B41"/>
    <mergeCell ref="C40:C41"/>
    <mergeCell ref="D40:D41"/>
    <mergeCell ref="O40:O41"/>
    <mergeCell ref="H40:H41"/>
    <mergeCell ref="I40:I41"/>
    <mergeCell ref="J40:J41"/>
    <mergeCell ref="K40:K41"/>
    <mergeCell ref="G40:G41"/>
    <mergeCell ref="L36:L37"/>
    <mergeCell ref="M36:M37"/>
    <mergeCell ref="N40:N41"/>
    <mergeCell ref="N36:N37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H42:H43"/>
    <mergeCell ref="I42:I45"/>
    <mergeCell ref="J42:J43"/>
    <mergeCell ref="K42:K43"/>
    <mergeCell ref="J44:J45"/>
    <mergeCell ref="K44:K45"/>
    <mergeCell ref="L42:L43"/>
    <mergeCell ref="M42:M43"/>
    <mergeCell ref="N42:N43"/>
    <mergeCell ref="O42:O43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H46:H47"/>
    <mergeCell ref="I46:I49"/>
    <mergeCell ref="J46:J47"/>
    <mergeCell ref="K46:K47"/>
    <mergeCell ref="J48:J49"/>
    <mergeCell ref="K48:K49"/>
    <mergeCell ref="L46:L47"/>
    <mergeCell ref="M46:M47"/>
    <mergeCell ref="N46:N47"/>
    <mergeCell ref="O46:O47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H50:H51"/>
    <mergeCell ref="I50:I53"/>
    <mergeCell ref="J50:J51"/>
    <mergeCell ref="K50:K51"/>
    <mergeCell ref="J52:J53"/>
    <mergeCell ref="K52:K53"/>
    <mergeCell ref="L50:L51"/>
    <mergeCell ref="M50:M51"/>
    <mergeCell ref="N50:N51"/>
    <mergeCell ref="O50:O51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H54:H55"/>
    <mergeCell ref="I54:I57"/>
    <mergeCell ref="J54:J55"/>
    <mergeCell ref="K54:K55"/>
    <mergeCell ref="J56:J57"/>
    <mergeCell ref="K56:K57"/>
    <mergeCell ref="L54:L55"/>
    <mergeCell ref="M54:M55"/>
    <mergeCell ref="N54:N55"/>
    <mergeCell ref="O54:O55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60:N61"/>
    <mergeCell ref="O60:O61"/>
    <mergeCell ref="H60:H61"/>
    <mergeCell ref="I60:I61"/>
    <mergeCell ref="J60:J61"/>
    <mergeCell ref="K60:K61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H62:H63"/>
    <mergeCell ref="I62:I65"/>
    <mergeCell ref="J62:J63"/>
    <mergeCell ref="K62:K63"/>
    <mergeCell ref="J64:J65"/>
    <mergeCell ref="K64:K65"/>
    <mergeCell ref="L62:L63"/>
    <mergeCell ref="M62:M63"/>
    <mergeCell ref="N62:N63"/>
    <mergeCell ref="O62:O63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6:N67"/>
    <mergeCell ref="O66:O67"/>
    <mergeCell ref="H66:H67"/>
    <mergeCell ref="I66:I69"/>
    <mergeCell ref="J66:J67"/>
    <mergeCell ref="K66:K67"/>
    <mergeCell ref="J68:J69"/>
    <mergeCell ref="K68:K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P68:P69"/>
    <mergeCell ref="C71:H71"/>
    <mergeCell ref="K71:P71"/>
    <mergeCell ref="L68:L69"/>
    <mergeCell ref="M68:M69"/>
    <mergeCell ref="N68:N69"/>
    <mergeCell ref="O68:O69"/>
    <mergeCell ref="E72:E73"/>
    <mergeCell ref="F72:F73"/>
    <mergeCell ref="G72:G73"/>
    <mergeCell ref="A72:A73"/>
    <mergeCell ref="B72:B73"/>
    <mergeCell ref="C72:C73"/>
    <mergeCell ref="D72:D73"/>
    <mergeCell ref="N72:N73"/>
    <mergeCell ref="O72:O73"/>
    <mergeCell ref="H72:H73"/>
    <mergeCell ref="I72:I73"/>
    <mergeCell ref="J72:J73"/>
    <mergeCell ref="K72:K73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4:N75"/>
    <mergeCell ref="O74:O75"/>
    <mergeCell ref="H74:H75"/>
    <mergeCell ref="I74:I77"/>
    <mergeCell ref="J74:J75"/>
    <mergeCell ref="K74:K75"/>
    <mergeCell ref="J76:J77"/>
    <mergeCell ref="K76:K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P76:P77"/>
    <mergeCell ref="A79:H79"/>
    <mergeCell ref="I79:P79"/>
    <mergeCell ref="L76:L77"/>
    <mergeCell ref="M76:M77"/>
    <mergeCell ref="N76:N77"/>
    <mergeCell ref="O76:O77"/>
    <mergeCell ref="E81:E82"/>
    <mergeCell ref="F81:F82"/>
    <mergeCell ref="G81:G82"/>
    <mergeCell ref="A81:A82"/>
    <mergeCell ref="B81:B82"/>
    <mergeCell ref="C81:C82"/>
    <mergeCell ref="D81:D82"/>
    <mergeCell ref="N81:N82"/>
    <mergeCell ref="O81:O82"/>
    <mergeCell ref="H81:H82"/>
    <mergeCell ref="I81:I82"/>
    <mergeCell ref="J81:J82"/>
    <mergeCell ref="K81:K82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H83:H84"/>
    <mergeCell ref="I83:I86"/>
    <mergeCell ref="J83:J84"/>
    <mergeCell ref="K83:K84"/>
    <mergeCell ref="J85:J86"/>
    <mergeCell ref="K85:K86"/>
    <mergeCell ref="L83:L84"/>
    <mergeCell ref="M83:M84"/>
    <mergeCell ref="N83:N84"/>
    <mergeCell ref="O83:O84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H87:H88"/>
    <mergeCell ref="I87:I90"/>
    <mergeCell ref="J87:J88"/>
    <mergeCell ref="K87:K88"/>
    <mergeCell ref="J89:J90"/>
    <mergeCell ref="K89:K90"/>
    <mergeCell ref="L87:L88"/>
    <mergeCell ref="M87:M88"/>
    <mergeCell ref="N87:N88"/>
    <mergeCell ref="O87:O88"/>
    <mergeCell ref="B89:B90"/>
    <mergeCell ref="C89:C90"/>
    <mergeCell ref="D89:D90"/>
    <mergeCell ref="E89:E90"/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zoomScalePageLayoutView="0"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87" t="str">
        <f>HYPERLINK('[1]реквизиты'!$A$2)</f>
        <v>Чемпионат России по САМБО среди мужчин</v>
      </c>
      <c r="B1" s="187"/>
      <c r="C1" s="187"/>
      <c r="D1" s="187"/>
      <c r="E1" s="187"/>
      <c r="F1" s="187"/>
      <c r="G1" s="187"/>
      <c r="H1" s="187"/>
      <c r="I1" s="187" t="str">
        <f>HYPERLINK('[1]реквизиты'!$A$2)</f>
        <v>Чемпионат России по САМБО среди мужчин</v>
      </c>
      <c r="J1" s="187"/>
      <c r="K1" s="187"/>
      <c r="L1" s="187"/>
      <c r="M1" s="187"/>
      <c r="N1" s="187"/>
      <c r="O1" s="187"/>
      <c r="P1" s="187"/>
      <c r="Q1" s="129"/>
      <c r="R1" s="129"/>
      <c r="S1" s="129"/>
      <c r="T1" s="129"/>
      <c r="U1" s="129"/>
      <c r="V1" s="129"/>
      <c r="W1" s="129"/>
      <c r="X1" s="129"/>
      <c r="Y1" s="129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210">
        <f>HYPERLINK('[1]реквизиты'!$A$15)</f>
      </c>
      <c r="B2" s="337"/>
      <c r="C2" s="337"/>
      <c r="D2" s="337"/>
      <c r="E2" s="337"/>
      <c r="F2" s="337"/>
      <c r="G2" s="337"/>
      <c r="H2" s="337"/>
      <c r="I2" s="210">
        <f>HYPERLINK('[1]реквизиты'!$A$15)</f>
      </c>
      <c r="J2" s="337"/>
      <c r="K2" s="337"/>
      <c r="L2" s="337"/>
      <c r="M2" s="337"/>
      <c r="N2" s="337"/>
      <c r="O2" s="337"/>
      <c r="P2" s="337"/>
      <c r="Q2" s="38"/>
      <c r="R2" s="38"/>
      <c r="S2" s="38"/>
      <c r="T2" s="29"/>
      <c r="U2" s="29"/>
    </row>
    <row r="3" spans="2:16" ht="15.75">
      <c r="B3" s="36" t="s">
        <v>12</v>
      </c>
      <c r="C3" s="225" t="str">
        <f>HYPERLINK('пр.взв.'!D4)</f>
        <v>в.к. &gt;100 кг.</v>
      </c>
      <c r="D3" s="225"/>
      <c r="E3" s="225"/>
      <c r="F3" s="73"/>
      <c r="G3" s="73"/>
      <c r="H3" s="73"/>
      <c r="J3" s="36" t="s">
        <v>13</v>
      </c>
      <c r="K3" s="225" t="str">
        <f>HYPERLINK('пр.взв.'!D4)</f>
        <v>в.к. &gt;100 кг.</v>
      </c>
      <c r="L3" s="225"/>
      <c r="M3" s="225"/>
      <c r="N3" s="73"/>
      <c r="O3" s="73"/>
      <c r="P3" s="73"/>
    </row>
    <row r="4" spans="1:2" ht="16.5" thickBot="1">
      <c r="A4" s="336"/>
      <c r="B4" s="336"/>
    </row>
    <row r="5" spans="1:16" ht="12.75" customHeight="1">
      <c r="A5" s="323">
        <v>1</v>
      </c>
      <c r="B5" s="324" t="str">
        <f>VLOOKUP(A5,'пр.взв.'!B5:C68,2,FALSE)</f>
        <v>Тихомиров Алексей Александрович</v>
      </c>
      <c r="C5" s="334" t="str">
        <f>VLOOKUP(A5,'пр.взв.'!B5:H68,3,FALSE)</f>
        <v>01.11.89 кмс</v>
      </c>
      <c r="D5" s="328" t="str">
        <f>VLOOKUP(A5,'пр.взв.'!B7:H70,4,FALSE)</f>
        <v>УФО</v>
      </c>
      <c r="E5" s="321" t="str">
        <f>VLOOKUP(A5,'пр.взв.'!B5:H68,5,FALSE)</f>
        <v>Свердловская Сысерть Д</v>
      </c>
      <c r="H5" s="19"/>
      <c r="I5" s="326">
        <v>2</v>
      </c>
      <c r="J5" s="320" t="str">
        <f>VLOOKUP(I5,'пр.взв.'!B7:C70,2,FALSE)</f>
        <v>Тешев Анзор Русланович</v>
      </c>
      <c r="K5" s="320" t="str">
        <f>VLOOKUP(I5,'пр.взв.'!B7:F70,3,FALSE)</f>
        <v>05.07.89 мс</v>
      </c>
      <c r="L5" s="328" t="str">
        <f>VLOOKUP(I5,'пр.взв.'!B7:H70,4,FALSE)</f>
        <v>ЮФО</v>
      </c>
      <c r="M5" s="321" t="str">
        <f>VLOOKUP(I5,'пр.взв.'!B7:F70,5,FALSE)</f>
        <v>Адыгея Майкоп ВС</v>
      </c>
      <c r="P5" s="19"/>
    </row>
    <row r="6" spans="1:16" ht="15.75">
      <c r="A6" s="312"/>
      <c r="B6" s="325"/>
      <c r="C6" s="335"/>
      <c r="D6" s="329"/>
      <c r="E6" s="322"/>
      <c r="F6" s="2"/>
      <c r="G6" s="2"/>
      <c r="H6" s="12"/>
      <c r="I6" s="327"/>
      <c r="J6" s="314"/>
      <c r="K6" s="314"/>
      <c r="L6" s="329"/>
      <c r="M6" s="322"/>
      <c r="N6" s="2"/>
      <c r="O6" s="2"/>
      <c r="P6" s="12"/>
    </row>
    <row r="7" spans="1:16" ht="15.75">
      <c r="A7" s="312">
        <v>17</v>
      </c>
      <c r="B7" s="314" t="str">
        <f>VLOOKUP(A7,'пр.взв.'!B7:C70,2,FALSE)</f>
        <v>Ширяев Максим Сергеевич</v>
      </c>
      <c r="C7" s="314" t="str">
        <f>VLOOKUP(A7,'пр.взв.'!B5:H68,3,FALSE)</f>
        <v>18.03.1988</v>
      </c>
      <c r="D7" s="331" t="str">
        <f>VLOOKUP(A7,'пр.взв.'!B1:H72,4,FALSE)</f>
        <v>МОС</v>
      </c>
      <c r="E7" s="330" t="str">
        <f>VLOOKUP(A7,'пр.взв.'!B5:H68,5,FALSE)</f>
        <v>г. Москва Д</v>
      </c>
      <c r="F7" s="4"/>
      <c r="G7" s="2"/>
      <c r="H7" s="2"/>
      <c r="I7" s="316">
        <v>18</v>
      </c>
      <c r="J7" s="308" t="str">
        <f>VLOOKUP(I7,'пр.взв.'!B9:C72,2,FALSE)</f>
        <v>Старков Михаил Александрович</v>
      </c>
      <c r="K7" s="308" t="str">
        <f>VLOOKUP(I7,'пр.взв.'!B9:F72,3,FALSE)</f>
        <v>13.07.77 мсмк</v>
      </c>
      <c r="L7" s="331" t="str">
        <f>VLOOKUP(I7,'пр.взв.'!B1:H72,4,FALSE)</f>
        <v>УФО</v>
      </c>
      <c r="M7" s="330" t="str">
        <f>VLOOKUP(I7,'пр.взв.'!B9:F72,5,FALSE)</f>
        <v>Свердловская Екатеринбург </v>
      </c>
      <c r="N7" s="4"/>
      <c r="O7" s="2"/>
      <c r="P7" s="2"/>
    </row>
    <row r="8" spans="1:16" ht="16.5" thickBot="1">
      <c r="A8" s="313"/>
      <c r="B8" s="325"/>
      <c r="C8" s="325"/>
      <c r="D8" s="329"/>
      <c r="E8" s="322"/>
      <c r="F8" s="5"/>
      <c r="G8" s="9"/>
      <c r="H8" s="2"/>
      <c r="I8" s="327"/>
      <c r="J8" s="309"/>
      <c r="K8" s="309"/>
      <c r="L8" s="329"/>
      <c r="M8" s="322"/>
      <c r="N8" s="5"/>
      <c r="O8" s="9"/>
      <c r="P8" s="2"/>
    </row>
    <row r="9" spans="1:16" ht="15.75">
      <c r="A9" s="323">
        <v>9</v>
      </c>
      <c r="B9" s="324" t="str">
        <f>VLOOKUP(A9,'пр.взв.'!B9:C72,2,FALSE)</f>
        <v>Арсланов Рустам Разитович</v>
      </c>
      <c r="C9" s="324" t="str">
        <f>VLOOKUP(A9,'пр.взв.'!B5:H68,3,FALSE)</f>
        <v>31.07.80 мс</v>
      </c>
      <c r="D9" s="328" t="str">
        <f>VLOOKUP(A9,'пр.взв.'!B1:H74,4,FALSE)</f>
        <v>ПФО</v>
      </c>
      <c r="E9" s="321" t="str">
        <f>VLOOKUP(A9,'пр.взв.'!B5:H68,5,FALSE)</f>
        <v>Башкортостан Уфа Д</v>
      </c>
      <c r="F9" s="5"/>
      <c r="G9" s="6"/>
      <c r="H9" s="2"/>
      <c r="I9" s="326">
        <v>10</v>
      </c>
      <c r="J9" s="320" t="str">
        <f>VLOOKUP(I9,'пр.взв.'!B11:C74,2,FALSE)</f>
        <v>Мухин Федор Алексеевич</v>
      </c>
      <c r="K9" s="320" t="str">
        <f>VLOOKUP(I9,'пр.взв.'!B11:F74,3,FALSE)</f>
        <v>11.12.83 мс</v>
      </c>
      <c r="L9" s="328" t="str">
        <f>VLOOKUP(I9,'пр.взв.'!B1:H74,4,FALSE)</f>
        <v>ЦФО</v>
      </c>
      <c r="M9" s="321" t="str">
        <f>VLOOKUP(I9,'пр.взв.'!B11:F74,5,FALSE)</f>
        <v>Ярославская Ярославль Д</v>
      </c>
      <c r="N9" s="5"/>
      <c r="O9" s="6"/>
      <c r="P9" s="2"/>
    </row>
    <row r="10" spans="1:16" ht="15.75">
      <c r="A10" s="312"/>
      <c r="B10" s="325"/>
      <c r="C10" s="325"/>
      <c r="D10" s="329"/>
      <c r="E10" s="322"/>
      <c r="F10" s="10"/>
      <c r="G10" s="7"/>
      <c r="H10" s="2"/>
      <c r="I10" s="327"/>
      <c r="J10" s="314"/>
      <c r="K10" s="314"/>
      <c r="L10" s="329"/>
      <c r="M10" s="333"/>
      <c r="N10" s="10"/>
      <c r="O10" s="7"/>
      <c r="P10" s="2"/>
    </row>
    <row r="11" spans="1:16" ht="15.75">
      <c r="A11" s="312">
        <v>25</v>
      </c>
      <c r="B11" s="314" t="e">
        <f>VLOOKUP(A11,'пр.взв.'!B11:C74,2,FALSE)</f>
        <v>#N/A</v>
      </c>
      <c r="C11" s="314" t="e">
        <f>VLOOKUP(A11,'пр.взв.'!B5:H68,3,FALSE)</f>
        <v>#N/A</v>
      </c>
      <c r="D11" s="331" t="e">
        <f>VLOOKUP(A11,'пр.взв.'!B3:H76,4,FALSE)</f>
        <v>#N/A</v>
      </c>
      <c r="E11" s="330" t="e">
        <f>VLOOKUP(A11,'пр.взв.'!B5:H68,5,FALSE)</f>
        <v>#N/A</v>
      </c>
      <c r="F11" s="3"/>
      <c r="G11" s="7"/>
      <c r="H11" s="2"/>
      <c r="I11" s="316">
        <v>26</v>
      </c>
      <c r="J11" s="308" t="e">
        <f>VLOOKUP(I11,'пр.взв.'!B13:C76,2,FALSE)</f>
        <v>#N/A</v>
      </c>
      <c r="K11" s="308" t="e">
        <f>VLOOKUP(I11,'пр.взв.'!B13:F76,3,FALSE)</f>
        <v>#N/A</v>
      </c>
      <c r="L11" s="331" t="e">
        <f>VLOOKUP(I11,'пр.взв.'!B1:H76,4,FALSE)</f>
        <v>#N/A</v>
      </c>
      <c r="M11" s="310" t="e">
        <f>VLOOKUP(I11,'пр.взв.'!B13:F76,5,FALSE)</f>
        <v>#N/A</v>
      </c>
      <c r="N11" s="3"/>
      <c r="O11" s="7"/>
      <c r="P11" s="2"/>
    </row>
    <row r="12" spans="1:16" ht="16.5" thickBot="1">
      <c r="A12" s="313"/>
      <c r="B12" s="325"/>
      <c r="C12" s="325"/>
      <c r="D12" s="329"/>
      <c r="E12" s="322"/>
      <c r="F12" s="2"/>
      <c r="G12" s="7"/>
      <c r="H12" s="9"/>
      <c r="I12" s="327"/>
      <c r="J12" s="309"/>
      <c r="K12" s="309"/>
      <c r="L12" s="329"/>
      <c r="M12" s="332"/>
      <c r="N12" s="2"/>
      <c r="O12" s="7"/>
      <c r="P12" s="9"/>
    </row>
    <row r="13" spans="1:16" ht="15.75">
      <c r="A13" s="323">
        <v>5</v>
      </c>
      <c r="B13" s="324" t="str">
        <f>VLOOKUP(A13,'пр.взв.'!B13:C76,2,FALSE)</f>
        <v>Минаков Виталий Викторович</v>
      </c>
      <c r="C13" s="324" t="str">
        <f>VLOOKUP(A13,'пр.взв.'!B5:H68,3,FALSE)</f>
        <v>06.02.85 змс</v>
      </c>
      <c r="D13" s="328" t="str">
        <f>VLOOKUP(A13,'пр.взв.'!B5:H78,4,FALSE)</f>
        <v>ЦФО</v>
      </c>
      <c r="E13" s="321" t="str">
        <f>VLOOKUP(A13,'пр.взв.'!B5:H68,5,FALSE)</f>
        <v>Брянск ЛОК</v>
      </c>
      <c r="F13" s="2"/>
      <c r="G13" s="7"/>
      <c r="H13" s="13"/>
      <c r="I13" s="326">
        <v>6</v>
      </c>
      <c r="J13" s="320" t="str">
        <f>VLOOKUP(I13,'пр.взв.'!B15:C78,2,FALSE)</f>
        <v>Гаврилов Алексей Игоревич</v>
      </c>
      <c r="K13" s="320" t="str">
        <f>VLOOKUP(I13,'пр.взв.'!B15:F78,3,FALSE)</f>
        <v>30.05.90 кмс</v>
      </c>
      <c r="L13" s="328" t="str">
        <f>VLOOKUP(I13,'пр.взв.'!B1:H78,4,FALSE)</f>
        <v>ПФО</v>
      </c>
      <c r="M13" s="321" t="str">
        <f>VLOOKUP(I13,'пр.взв.'!B15:F78,5,FALSE)</f>
        <v>Саратовская Саратов Д</v>
      </c>
      <c r="N13" s="2"/>
      <c r="O13" s="7"/>
      <c r="P13" s="13"/>
    </row>
    <row r="14" spans="1:16" ht="15.75">
      <c r="A14" s="312"/>
      <c r="B14" s="325"/>
      <c r="C14" s="325"/>
      <c r="D14" s="329"/>
      <c r="E14" s="322"/>
      <c r="F14" s="8"/>
      <c r="G14" s="7"/>
      <c r="H14" s="2"/>
      <c r="I14" s="327"/>
      <c r="J14" s="314"/>
      <c r="K14" s="314"/>
      <c r="L14" s="329"/>
      <c r="M14" s="322"/>
      <c r="N14" s="8"/>
      <c r="O14" s="7"/>
      <c r="P14" s="2"/>
    </row>
    <row r="15" spans="1:16" ht="15.75">
      <c r="A15" s="312">
        <v>21</v>
      </c>
      <c r="B15" s="314" t="e">
        <f>VLOOKUP(A15,'пр.взв.'!B15:C78,2,FALSE)</f>
        <v>#N/A</v>
      </c>
      <c r="C15" s="314" t="e">
        <f>VLOOKUP(A15,'пр.взв.'!B5:H68,3,FALSE)</f>
        <v>#N/A</v>
      </c>
      <c r="D15" s="331" t="e">
        <f>VLOOKUP(A15,'пр.взв.'!B1:H80,4,FALSE)</f>
        <v>#N/A</v>
      </c>
      <c r="E15" s="330" t="e">
        <f>VLOOKUP(A15,'пр.взв.'!B5:H68,5,FALSE)</f>
        <v>#N/A</v>
      </c>
      <c r="F15" s="4"/>
      <c r="G15" s="7"/>
      <c r="H15" s="2"/>
      <c r="I15" s="316">
        <v>22</v>
      </c>
      <c r="J15" s="308" t="e">
        <f>VLOOKUP(I15,'пр.взв.'!B17:C80,2,FALSE)</f>
        <v>#N/A</v>
      </c>
      <c r="K15" s="308" t="e">
        <f>VLOOKUP(I15,'пр.взв.'!B17:F80,3,FALSE)</f>
        <v>#N/A</v>
      </c>
      <c r="L15" s="331" t="e">
        <f>VLOOKUP(I15,'пр.взв.'!B1:H80,4,FALSE)</f>
        <v>#N/A</v>
      </c>
      <c r="M15" s="330" t="e">
        <f>VLOOKUP(I15,'пр.взв.'!B17:F80,5,FALSE)</f>
        <v>#N/A</v>
      </c>
      <c r="N15" s="4"/>
      <c r="O15" s="7"/>
      <c r="P15" s="2"/>
    </row>
    <row r="16" spans="1:16" ht="16.5" thickBot="1">
      <c r="A16" s="313"/>
      <c r="B16" s="325"/>
      <c r="C16" s="325"/>
      <c r="D16" s="329"/>
      <c r="E16" s="322"/>
      <c r="F16" s="5"/>
      <c r="G16" s="11"/>
      <c r="H16" s="2"/>
      <c r="I16" s="327"/>
      <c r="J16" s="309"/>
      <c r="K16" s="309"/>
      <c r="L16" s="329"/>
      <c r="M16" s="322"/>
      <c r="N16" s="5"/>
      <c r="O16" s="11"/>
      <c r="P16" s="2"/>
    </row>
    <row r="17" spans="1:16" ht="15.75">
      <c r="A17" s="323">
        <v>13</v>
      </c>
      <c r="B17" s="324" t="str">
        <f>VLOOKUP(A17,'пр.взв.'!B17:C80,2,FALSE)</f>
        <v>Паршин Сергей Владимирович</v>
      </c>
      <c r="C17" s="324" t="str">
        <f>VLOOKUP(A17,'пр.взв.'!B5:H68,3,FALSE)</f>
        <v>14.08.84 мс</v>
      </c>
      <c r="D17" s="328" t="str">
        <f>VLOOKUP(A17,'пр.взв.'!B1:H82,4,FALSE)</f>
        <v>СФО</v>
      </c>
      <c r="E17" s="321" t="str">
        <f>VLOOKUP(A17,'пр.взв.'!B5:H68,5,FALSE)</f>
        <v>Красноярский Красноярск </v>
      </c>
      <c r="F17" s="5"/>
      <c r="G17" s="2"/>
      <c r="H17" s="2"/>
      <c r="I17" s="326">
        <v>14</v>
      </c>
      <c r="J17" s="320" t="str">
        <f>VLOOKUP(I17,'пр.взв.'!B19:C82,2,FALSE)</f>
        <v>Исаев Евгений Иванович</v>
      </c>
      <c r="K17" s="320" t="str">
        <f>VLOOKUP(I17,'пр.взв.'!B19:F82,3,FALSE)</f>
        <v>05.08.79 змс</v>
      </c>
      <c r="L17" s="328" t="str">
        <f>VLOOKUP(I17,'пр.взв.'!B1:H82,4,FALSE)</f>
        <v>ПФО</v>
      </c>
      <c r="M17" s="321" t="str">
        <f>VLOOKUP(I17,'пр.взв.'!B19:F82,5,FALSE)</f>
        <v> Пермск Краснокамск ВС</v>
      </c>
      <c r="N17" s="5"/>
      <c r="O17" s="2"/>
      <c r="P17" s="2"/>
    </row>
    <row r="18" spans="1:16" ht="15.75">
      <c r="A18" s="312"/>
      <c r="B18" s="325"/>
      <c r="C18" s="325"/>
      <c r="D18" s="329"/>
      <c r="E18" s="322"/>
      <c r="F18" s="10"/>
      <c r="G18" s="2"/>
      <c r="H18" s="2"/>
      <c r="I18" s="327"/>
      <c r="J18" s="314"/>
      <c r="K18" s="314"/>
      <c r="L18" s="329"/>
      <c r="M18" s="322"/>
      <c r="N18" s="10"/>
      <c r="O18" s="2"/>
      <c r="P18" s="2"/>
    </row>
    <row r="19" spans="1:16" ht="15.75">
      <c r="A19" s="312">
        <v>29</v>
      </c>
      <c r="B19" s="314" t="e">
        <f>VLOOKUP(A19,'пр.взв.'!B19:C82,2,FALSE)</f>
        <v>#N/A</v>
      </c>
      <c r="C19" s="314" t="e">
        <f>VLOOKUP(A19,'пр.взв.'!B5:H68,3,FALSE)</f>
        <v>#N/A</v>
      </c>
      <c r="D19" s="331" t="e">
        <f>VLOOKUP(A19,'пр.взв.'!B1:H84,4,FALSE)</f>
        <v>#N/A</v>
      </c>
      <c r="E19" s="330" t="e">
        <f>VLOOKUP(A19,'пр.взв.'!B5:H68,5,FALSE)</f>
        <v>#N/A</v>
      </c>
      <c r="F19" s="3"/>
      <c r="G19" s="2"/>
      <c r="H19" s="2"/>
      <c r="I19" s="316">
        <v>30</v>
      </c>
      <c r="J19" s="308" t="e">
        <f>VLOOKUP(I19,'пр.взв.'!B21:C84,2,FALSE)</f>
        <v>#N/A</v>
      </c>
      <c r="K19" s="308" t="e">
        <f>VLOOKUP(I19,'пр.взв.'!B21:F84,3,FALSE)</f>
        <v>#N/A</v>
      </c>
      <c r="L19" s="331" t="e">
        <f>VLOOKUP(I19,'пр.взв.'!B2:H84,4,FALSE)</f>
        <v>#N/A</v>
      </c>
      <c r="M19" s="330" t="e">
        <f>VLOOKUP(I19,'пр.взв.'!B21:F84,5,FALSE)</f>
        <v>#N/A</v>
      </c>
      <c r="N19" s="3"/>
      <c r="O19" s="2"/>
      <c r="P19" s="2"/>
    </row>
    <row r="20" spans="1:16" ht="16.5" thickBot="1">
      <c r="A20" s="313"/>
      <c r="B20" s="325"/>
      <c r="C20" s="325"/>
      <c r="D20" s="329"/>
      <c r="E20" s="322"/>
      <c r="F20" s="2"/>
      <c r="G20" s="2"/>
      <c r="H20" s="43"/>
      <c r="I20" s="327"/>
      <c r="J20" s="309"/>
      <c r="K20" s="309"/>
      <c r="L20" s="329"/>
      <c r="M20" s="322"/>
      <c r="N20" s="2"/>
      <c r="O20" s="2"/>
      <c r="P20" s="43"/>
    </row>
    <row r="21" spans="1:16" ht="15.75">
      <c r="A21" s="323">
        <v>3</v>
      </c>
      <c r="B21" s="324" t="str">
        <f>VLOOKUP(A21,'пр.взв.'!B5:C68,2,FALSE)</f>
        <v>Костин Дмитрий Андреевич</v>
      </c>
      <c r="C21" s="324" t="str">
        <f>VLOOKUP(A21,'пр.взв.'!B5:H68,3,FALSE)</f>
        <v>05.10.88 кмс</v>
      </c>
      <c r="D21" s="328" t="str">
        <f>VLOOKUP(A21,'пр.взв.'!B2:H86,4,FALSE)</f>
        <v>МОС</v>
      </c>
      <c r="E21" s="321" t="str">
        <f>VLOOKUP(A21,'пр.взв.'!B5:H68,5,FALSE)</f>
        <v>Москва Д</v>
      </c>
      <c r="F21" s="2"/>
      <c r="G21" s="2"/>
      <c r="H21" s="2"/>
      <c r="I21" s="326">
        <v>4</v>
      </c>
      <c r="J21" s="320" t="str">
        <f>VLOOKUP(I21,'пр.взв.'!B7:C70,2,FALSE)</f>
        <v>Трусов Владимир Николаевич</v>
      </c>
      <c r="K21" s="320" t="str">
        <f>VLOOKUP(I21,'пр.взв.'!B7:F70,3,FALSE)</f>
        <v>24.02.85 мс</v>
      </c>
      <c r="L21" s="328" t="str">
        <f>VLOOKUP(I21,'пр.взв.'!B2:H86,4,FALSE)</f>
        <v>ЦФО</v>
      </c>
      <c r="M21" s="321" t="str">
        <f>VLOOKUP(I21,'пр.взв.'!B7:F70,5,FALSE)</f>
        <v>Брянская,Брянск Д</v>
      </c>
      <c r="N21" s="2"/>
      <c r="O21" s="2"/>
      <c r="P21" s="2"/>
    </row>
    <row r="22" spans="1:16" ht="15.75">
      <c r="A22" s="312"/>
      <c r="B22" s="325"/>
      <c r="C22" s="325"/>
      <c r="D22" s="329"/>
      <c r="E22" s="322"/>
      <c r="F22" s="8"/>
      <c r="G22" s="2"/>
      <c r="H22" s="2"/>
      <c r="I22" s="327"/>
      <c r="J22" s="314"/>
      <c r="K22" s="314"/>
      <c r="L22" s="329"/>
      <c r="M22" s="322"/>
      <c r="N22" s="8"/>
      <c r="O22" s="2"/>
      <c r="P22" s="2"/>
    </row>
    <row r="23" spans="1:16" ht="15.75">
      <c r="A23" s="312">
        <v>19</v>
      </c>
      <c r="B23" s="314" t="str">
        <f>VLOOKUP(A23,'пр.взв.'!B23:C86,2,FALSE)</f>
        <v>Михальченко Роман Александрович</v>
      </c>
      <c r="C23" s="314" t="str">
        <f>VLOOKUP(A23,'пр.взв.'!B5:H68,3,FALSE)</f>
        <v>27.06.87 мс</v>
      </c>
      <c r="D23" s="331" t="str">
        <f>VLOOKUP(A23,'пр.взв.'!B2:H88,4,FALSE)</f>
        <v>УФО</v>
      </c>
      <c r="E23" s="330" t="str">
        <f>VLOOKUP(A23,'пр.взв.'!B5:H68,5,FALSE)</f>
        <v>Курганская Курган МО</v>
      </c>
      <c r="F23" s="4"/>
      <c r="G23" s="2"/>
      <c r="H23" s="2"/>
      <c r="I23" s="316">
        <v>20</v>
      </c>
      <c r="J23" s="308" t="e">
        <f>VLOOKUP(I23,'пр.взв.'!B25:C88,2,FALSE)</f>
        <v>#N/A</v>
      </c>
      <c r="K23" s="308" t="e">
        <f>VLOOKUP(I23,'пр.взв.'!B25:F88,3,FALSE)</f>
        <v>#N/A</v>
      </c>
      <c r="L23" s="331" t="e">
        <f>VLOOKUP(I23,'пр.взв.'!B2:H88,4,FALSE)</f>
        <v>#N/A</v>
      </c>
      <c r="M23" s="330" t="e">
        <f>VLOOKUP(I23,'пр.взв.'!B25:F88,5,FALSE)</f>
        <v>#N/A</v>
      </c>
      <c r="N23" s="4"/>
      <c r="O23" s="2"/>
      <c r="P23" s="2"/>
    </row>
    <row r="24" spans="1:16" ht="16.5" thickBot="1">
      <c r="A24" s="313"/>
      <c r="B24" s="325"/>
      <c r="C24" s="325"/>
      <c r="D24" s="329"/>
      <c r="E24" s="322"/>
      <c r="F24" s="5"/>
      <c r="G24" s="9"/>
      <c r="H24" s="2"/>
      <c r="I24" s="327"/>
      <c r="J24" s="309"/>
      <c r="K24" s="309"/>
      <c r="L24" s="329"/>
      <c r="M24" s="322"/>
      <c r="N24" s="5"/>
      <c r="O24" s="9"/>
      <c r="P24" s="2"/>
    </row>
    <row r="25" spans="1:16" ht="15.75">
      <c r="A25" s="323">
        <v>11</v>
      </c>
      <c r="B25" s="324" t="str">
        <f>VLOOKUP(A25,'пр.взв.'!B25:C88,2,FALSE)</f>
        <v>Полехин Денис Владимирович</v>
      </c>
      <c r="C25" s="324" t="str">
        <f>VLOOKUP(A25,'пр.взв.'!B5:H68,3,FALSE)</f>
        <v>17.08.90 мс</v>
      </c>
      <c r="D25" s="328" t="str">
        <f>VLOOKUP(A25,'пр.взв.'!B2:H90,4,FALSE)</f>
        <v>ЦФО</v>
      </c>
      <c r="E25" s="321" t="str">
        <f>VLOOKUP(A25,'пр.взв.'!B5:H68,5,FALSE)</f>
        <v>Тульская Тула Д</v>
      </c>
      <c r="F25" s="5"/>
      <c r="G25" s="6"/>
      <c r="H25" s="2"/>
      <c r="I25" s="326">
        <v>12</v>
      </c>
      <c r="J25" s="320" t="str">
        <f>VLOOKUP(I25,'пр.взв.'!B27:C90,2,FALSE)</f>
        <v>Ратько Константин Станиславович</v>
      </c>
      <c r="K25" s="320" t="str">
        <f>VLOOKUP(I25,'пр.взв.'!B27:F90,3,FALSE)</f>
        <v>06.04.85 мсмк</v>
      </c>
      <c r="L25" s="328" t="str">
        <f>VLOOKUP(I25,'пр.взв.'!B2:H90,4,FALSE)</f>
        <v>ЦФО</v>
      </c>
      <c r="M25" s="321" t="str">
        <f>VLOOKUP(I25,'пр.взв.'!B27:F90,5,FALSE)</f>
        <v>Владимирская Александров Д</v>
      </c>
      <c r="N25" s="5"/>
      <c r="O25" s="6"/>
      <c r="P25" s="2"/>
    </row>
    <row r="26" spans="1:16" ht="15.75">
      <c r="A26" s="312"/>
      <c r="B26" s="325"/>
      <c r="C26" s="325"/>
      <c r="D26" s="329"/>
      <c r="E26" s="322"/>
      <c r="F26" s="10"/>
      <c r="G26" s="7"/>
      <c r="H26" s="2"/>
      <c r="I26" s="327"/>
      <c r="J26" s="314"/>
      <c r="K26" s="314"/>
      <c r="L26" s="329"/>
      <c r="M26" s="322"/>
      <c r="N26" s="10"/>
      <c r="O26" s="7"/>
      <c r="P26" s="2"/>
    </row>
    <row r="27" spans="1:16" ht="15.75">
      <c r="A27" s="312">
        <v>27</v>
      </c>
      <c r="B27" s="314" t="e">
        <f>VLOOKUP(A27,'пр.взв.'!B27:C90,2,FALSE)</f>
        <v>#N/A</v>
      </c>
      <c r="C27" s="314" t="e">
        <f>VLOOKUP(A27,'пр.взв.'!B5:H68,3,FALSE)</f>
        <v>#N/A</v>
      </c>
      <c r="D27" s="331" t="e">
        <f>VLOOKUP(A27,'пр.взв.'!B2:H92,4,FALSE)</f>
        <v>#N/A</v>
      </c>
      <c r="E27" s="330" t="e">
        <f>VLOOKUP(A27,'пр.взв.'!B5:H68,5,FALSE)</f>
        <v>#N/A</v>
      </c>
      <c r="F27" s="3"/>
      <c r="G27" s="7"/>
      <c r="H27" s="2"/>
      <c r="I27" s="316">
        <v>28</v>
      </c>
      <c r="J27" s="308" t="e">
        <f>VLOOKUP(I27,'пр.взв.'!B29:C92,2,FALSE)</f>
        <v>#N/A</v>
      </c>
      <c r="K27" s="308" t="e">
        <f>VLOOKUP(I27,'пр.взв.'!B29:F92,3,FALSE)</f>
        <v>#N/A</v>
      </c>
      <c r="L27" s="331" t="e">
        <f>VLOOKUP(I27,'пр.взв.'!B2:H92,4,FALSE)</f>
        <v>#N/A</v>
      </c>
      <c r="M27" s="330" t="e">
        <f>VLOOKUP(I27,'пр.взв.'!B29:F92,5,FALSE)</f>
        <v>#N/A</v>
      </c>
      <c r="N27" s="3"/>
      <c r="O27" s="7"/>
      <c r="P27" s="2"/>
    </row>
    <row r="28" spans="1:16" ht="16.5" thickBot="1">
      <c r="A28" s="313"/>
      <c r="B28" s="325"/>
      <c r="C28" s="325"/>
      <c r="D28" s="329"/>
      <c r="E28" s="322"/>
      <c r="F28" s="2"/>
      <c r="G28" s="7"/>
      <c r="H28" s="2"/>
      <c r="I28" s="327"/>
      <c r="J28" s="309"/>
      <c r="K28" s="309"/>
      <c r="L28" s="329"/>
      <c r="M28" s="322"/>
      <c r="N28" s="2"/>
      <c r="O28" s="7"/>
      <c r="P28" s="2"/>
    </row>
    <row r="29" spans="1:16" ht="15.75">
      <c r="A29" s="323">
        <v>7</v>
      </c>
      <c r="B29" s="324" t="str">
        <f>VLOOKUP(A29,'пр.взв.'!B5:C68,2,FALSE)</f>
        <v>Хорпяков Олег Вячеславович</v>
      </c>
      <c r="C29" s="324" t="str">
        <f>VLOOKUP(A29,'пр.взв.'!B5:H68,3,FALSE)</f>
        <v>28.02.77 мс</v>
      </c>
      <c r="D29" s="328" t="str">
        <f>VLOOKUP(A29,'пр.взв.'!B3:H94,4,FALSE)</f>
        <v>МОС</v>
      </c>
      <c r="E29" s="321" t="str">
        <f>VLOOKUP(A29,'пр.взв.'!B5:H68,5,FALSE)</f>
        <v>Москва Д</v>
      </c>
      <c r="F29" s="2"/>
      <c r="G29" s="7"/>
      <c r="H29" s="79"/>
      <c r="I29" s="326">
        <v>8</v>
      </c>
      <c r="J29" s="320" t="str">
        <f>VLOOKUP(I29,'пр.взв.'!B7:C70,2,FALSE)</f>
        <v>Рожков Вячеслав Владимирович</v>
      </c>
      <c r="K29" s="320" t="str">
        <f>VLOOKUP(I29,'пр.взв.'!B7:F70,3,FALSE)</f>
        <v>20.01.84 кмс</v>
      </c>
      <c r="L29" s="328" t="str">
        <f>VLOOKUP(I29,'пр.взв.'!B3:H94,4,FALSE)</f>
        <v>УФО</v>
      </c>
      <c r="M29" s="321" t="str">
        <f>VLOOKUP(I29,'пр.взв.'!B7:F70,5,FALSE)</f>
        <v>Свердловская Н.Тагил ПР</v>
      </c>
      <c r="N29" s="2"/>
      <c r="O29" s="7"/>
      <c r="P29" s="79"/>
    </row>
    <row r="30" spans="1:16" ht="15.75">
      <c r="A30" s="312"/>
      <c r="B30" s="325"/>
      <c r="C30" s="325"/>
      <c r="D30" s="329"/>
      <c r="E30" s="322"/>
      <c r="F30" s="8"/>
      <c r="G30" s="7"/>
      <c r="H30" s="2"/>
      <c r="I30" s="327"/>
      <c r="J30" s="314"/>
      <c r="K30" s="314"/>
      <c r="L30" s="329"/>
      <c r="M30" s="322"/>
      <c r="N30" s="8"/>
      <c r="O30" s="7"/>
      <c r="P30" s="2"/>
    </row>
    <row r="31" spans="1:16" ht="15.75">
      <c r="A31" s="312">
        <v>23</v>
      </c>
      <c r="B31" s="314" t="e">
        <f>VLOOKUP(A31,'пр.взв.'!B31:C94,2,FALSE)</f>
        <v>#N/A</v>
      </c>
      <c r="C31" s="314" t="e">
        <f>VLOOKUP(A31,'пр.взв.'!B5:H68,3,FALSE)</f>
        <v>#N/A</v>
      </c>
      <c r="D31" s="331" t="e">
        <f>VLOOKUP(A31,'пр.взв.'!B3:H96,4,FALSE)</f>
        <v>#N/A</v>
      </c>
      <c r="E31" s="330" t="e">
        <f>VLOOKUP(A31,'пр.взв.'!B5:H68,5,FALSE)</f>
        <v>#N/A</v>
      </c>
      <c r="F31" s="4"/>
      <c r="G31" s="7"/>
      <c r="H31" s="2"/>
      <c r="I31" s="316">
        <v>24</v>
      </c>
      <c r="J31" s="308" t="e">
        <f>VLOOKUP(I31,'пр.взв.'!B33:C96,2,FALSE)</f>
        <v>#N/A</v>
      </c>
      <c r="K31" s="308" t="e">
        <f>VLOOKUP(I31,'пр.взв.'!B33:F96,3,FALSE)</f>
        <v>#N/A</v>
      </c>
      <c r="L31" s="331" t="e">
        <f>VLOOKUP(I31,'пр.взв.'!B3:H96,4,FALSE)</f>
        <v>#N/A</v>
      </c>
      <c r="M31" s="330" t="e">
        <f>VLOOKUP(I31,'пр.взв.'!B33:F96,5,FALSE)</f>
        <v>#N/A</v>
      </c>
      <c r="N31" s="4"/>
      <c r="O31" s="7"/>
      <c r="P31" s="2"/>
    </row>
    <row r="32" spans="1:16" ht="16.5" thickBot="1">
      <c r="A32" s="313"/>
      <c r="B32" s="325"/>
      <c r="C32" s="325"/>
      <c r="D32" s="329"/>
      <c r="E32" s="322"/>
      <c r="F32" s="5"/>
      <c r="G32" s="11"/>
      <c r="H32" s="2"/>
      <c r="I32" s="327"/>
      <c r="J32" s="309"/>
      <c r="K32" s="309"/>
      <c r="L32" s="329"/>
      <c r="M32" s="322"/>
      <c r="N32" s="5"/>
      <c r="O32" s="11"/>
      <c r="P32" s="2"/>
    </row>
    <row r="33" spans="1:16" ht="15.75">
      <c r="A33" s="323">
        <v>15</v>
      </c>
      <c r="B33" s="324" t="str">
        <f>VLOOKUP(A33,'пр.взв.'!B33:C96,2,FALSE)</f>
        <v>Мотерн Виктор Анатольевич</v>
      </c>
      <c r="C33" s="324" t="str">
        <f>VLOOKUP(A33,'пр.взв.'!B5:H68,3,FALSE)</f>
        <v>11.08.75 кмс</v>
      </c>
      <c r="D33" s="328" t="str">
        <f>VLOOKUP(A33,'пр.взв.'!B3:H98,4,FALSE)</f>
        <v>ПФО </v>
      </c>
      <c r="E33" s="321" t="str">
        <f>VLOOKUP(A33,'пр.взв.'!B5:H68,5,FALSE)</f>
        <v>Пермский кр. Пермь ПР</v>
      </c>
      <c r="F33" s="5"/>
      <c r="G33" s="2"/>
      <c r="H33" s="2"/>
      <c r="I33" s="326">
        <v>16</v>
      </c>
      <c r="J33" s="320" t="str">
        <f>VLOOKUP(I33,'пр.взв.'!B35:C98,2,FALSE)</f>
        <v>Гладков Алексей Иванович</v>
      </c>
      <c r="K33" s="320" t="str">
        <f>VLOOKUP(I33,'пр.взв.'!B35:F98,3,FALSE)</f>
        <v>24.11.85 мс</v>
      </c>
      <c r="L33" s="328" t="str">
        <f>VLOOKUP(I33,'пр.взв.'!B3:H98,4,FALSE)</f>
        <v>СПБ</v>
      </c>
      <c r="M33" s="321" t="str">
        <f>VLOOKUP(I33,'пр.взв.'!B35:F98,5,FALSE)</f>
        <v>С-Петербург Д</v>
      </c>
      <c r="N33" s="5"/>
      <c r="O33" s="2"/>
      <c r="P33" s="2"/>
    </row>
    <row r="34" spans="1:16" ht="15.75">
      <c r="A34" s="312"/>
      <c r="B34" s="325"/>
      <c r="C34" s="325"/>
      <c r="D34" s="329"/>
      <c r="E34" s="322"/>
      <c r="F34" s="10"/>
      <c r="G34" s="2"/>
      <c r="H34" s="2"/>
      <c r="I34" s="327"/>
      <c r="J34" s="314"/>
      <c r="K34" s="314"/>
      <c r="L34" s="329"/>
      <c r="M34" s="322"/>
      <c r="N34" s="10"/>
      <c r="O34" s="2"/>
      <c r="P34" s="2"/>
    </row>
    <row r="35" spans="1:16" ht="15.75">
      <c r="A35" s="312">
        <v>31</v>
      </c>
      <c r="B35" s="314" t="e">
        <f>VLOOKUP(A35,'пр.взв.'!B35:C98,2,FALSE)</f>
        <v>#N/A</v>
      </c>
      <c r="C35" s="314" t="e">
        <f>VLOOKUP(A35,'пр.взв.'!B5:H68,3,FALSE)</f>
        <v>#N/A</v>
      </c>
      <c r="D35" s="318" t="e">
        <f>VLOOKUP(A35,'пр.взв.'!B3:H100,4,FALSE)</f>
        <v>#N/A</v>
      </c>
      <c r="E35" s="310" t="e">
        <f>VLOOKUP(A35,'пр.взв.'!B5:H68,5,FALSE)</f>
        <v>#N/A</v>
      </c>
      <c r="F35" s="3"/>
      <c r="G35" s="2"/>
      <c r="H35" s="2"/>
      <c r="I35" s="316">
        <v>32</v>
      </c>
      <c r="J35" s="308" t="e">
        <f>VLOOKUP(I35,'пр.взв.'!B37:C100,2,FALSE)</f>
        <v>#N/A</v>
      </c>
      <c r="K35" s="308" t="e">
        <f>VLOOKUP(I35,'пр.взв.'!B37:F100,3,FALSE)</f>
        <v>#N/A</v>
      </c>
      <c r="L35" s="318" t="e">
        <f>VLOOKUP(I35,'пр.взв.'!B3:H100,4,FALSE)</f>
        <v>#N/A</v>
      </c>
      <c r="M35" s="310" t="e">
        <f>VLOOKUP(I35,'пр.взв.'!B37:F100,5,FALSE)</f>
        <v>#N/A</v>
      </c>
      <c r="N35" s="3"/>
      <c r="O35" s="2"/>
      <c r="P35" s="2"/>
    </row>
    <row r="36" spans="1:13" ht="13.5" customHeight="1" thickBot="1">
      <c r="A36" s="313"/>
      <c r="B36" s="315"/>
      <c r="C36" s="315"/>
      <c r="D36" s="319"/>
      <c r="E36" s="311"/>
      <c r="I36" s="317"/>
      <c r="J36" s="309"/>
      <c r="K36" s="309"/>
      <c r="L36" s="319"/>
      <c r="M36" s="311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88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43"/>
      <c r="E41" s="16"/>
      <c r="F41" s="21"/>
      <c r="J41" s="15"/>
      <c r="K41" s="25"/>
      <c r="L41" s="143"/>
      <c r="M41" s="16"/>
      <c r="N41" s="21"/>
      <c r="Q41" s="15"/>
      <c r="R41" s="15"/>
    </row>
    <row r="42" spans="2:18" ht="12.75">
      <c r="B42" s="15"/>
      <c r="C42" s="25"/>
      <c r="D42" s="142"/>
      <c r="E42" s="22"/>
      <c r="F42" s="26"/>
      <c r="J42" s="15"/>
      <c r="K42" s="25"/>
      <c r="L42" s="142"/>
      <c r="M42" s="22"/>
      <c r="N42" s="26"/>
      <c r="Q42" s="15"/>
      <c r="R42" s="15"/>
    </row>
    <row r="43" spans="2:18" ht="12.75">
      <c r="B43" s="14"/>
      <c r="C43" s="18"/>
      <c r="D43" s="85"/>
      <c r="E43" s="25"/>
      <c r="F43" s="85"/>
      <c r="J43" s="14"/>
      <c r="K43" s="18"/>
      <c r="L43" s="85"/>
      <c r="M43" s="25"/>
      <c r="N43" s="85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6"/>
      <c r="J46" s="15"/>
      <c r="N46" s="76"/>
      <c r="Q46" s="15"/>
      <c r="R46" s="15"/>
    </row>
    <row r="47" spans="2:18" ht="12.75">
      <c r="B47" s="15"/>
      <c r="C47" s="16"/>
      <c r="D47" s="16"/>
      <c r="E47" s="21"/>
      <c r="F47" s="25"/>
      <c r="G47" s="87"/>
      <c r="J47" s="15"/>
      <c r="K47" s="16"/>
      <c r="L47" s="16"/>
      <c r="M47" s="21"/>
      <c r="N47" s="25"/>
      <c r="O47" s="87"/>
      <c r="Q47" s="15"/>
      <c r="R47" s="15"/>
    </row>
    <row r="48" spans="2:18" ht="12.75">
      <c r="B48" s="20"/>
      <c r="C48" s="22"/>
      <c r="D48" s="27"/>
      <c r="E48" s="21"/>
      <c r="F48" s="25"/>
      <c r="G48" s="77"/>
      <c r="J48" s="20"/>
      <c r="K48" s="22"/>
      <c r="L48" s="27"/>
      <c r="M48" s="21"/>
      <c r="N48" s="25"/>
      <c r="O48" s="77"/>
      <c r="Q48" s="15"/>
      <c r="R48" s="15"/>
    </row>
    <row r="49" spans="2:18" ht="12.75">
      <c r="B49" s="15"/>
      <c r="C49" s="25"/>
      <c r="D49" s="143"/>
      <c r="E49" s="16"/>
      <c r="F49" s="25"/>
      <c r="G49" s="76"/>
      <c r="J49" s="15"/>
      <c r="K49" s="25"/>
      <c r="L49" s="143"/>
      <c r="M49" s="16"/>
      <c r="N49" s="25"/>
      <c r="O49" s="76"/>
      <c r="Q49" s="15"/>
      <c r="R49" s="15"/>
    </row>
    <row r="50" spans="2:18" ht="12.75">
      <c r="B50" s="15"/>
      <c r="C50" s="26"/>
      <c r="D50" s="142"/>
      <c r="E50" s="22"/>
      <c r="F50" s="25"/>
      <c r="G50" s="76"/>
      <c r="H50" s="87"/>
      <c r="J50" s="15"/>
      <c r="K50" s="26"/>
      <c r="L50" s="142"/>
      <c r="M50" s="22"/>
      <c r="N50" s="25"/>
      <c r="O50" s="76"/>
      <c r="P50" s="87"/>
      <c r="Q50" s="15"/>
      <c r="R50" s="15"/>
    </row>
    <row r="51" spans="2:18" ht="12.75">
      <c r="B51" s="14"/>
      <c r="C51" s="17"/>
      <c r="D51" s="85"/>
      <c r="E51" s="25"/>
      <c r="F51" s="86"/>
      <c r="G51" s="76"/>
      <c r="J51" s="14"/>
      <c r="K51" s="17"/>
      <c r="L51" s="85"/>
      <c r="M51" s="25"/>
      <c r="N51" s="86"/>
      <c r="O51" s="76"/>
      <c r="Q51" s="15"/>
      <c r="R51" s="15"/>
    </row>
    <row r="52" spans="3:18" ht="12.75">
      <c r="C52" s="24"/>
      <c r="D52" s="24"/>
      <c r="E52" s="25"/>
      <c r="F52" s="27"/>
      <c r="G52" s="76"/>
      <c r="K52" s="24"/>
      <c r="L52" s="24"/>
      <c r="M52" s="25"/>
      <c r="N52" s="27"/>
      <c r="O52" s="76"/>
      <c r="Q52" s="15"/>
      <c r="R52" s="15"/>
    </row>
    <row r="53" spans="3:18" ht="12.75">
      <c r="C53" s="21"/>
      <c r="D53" s="21"/>
      <c r="E53" s="18"/>
      <c r="F53" s="26"/>
      <c r="G53" s="78"/>
      <c r="K53" s="21"/>
      <c r="L53" s="21"/>
      <c r="M53" s="18"/>
      <c r="N53" s="26"/>
      <c r="O53" s="78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sheetProtection/>
  <mergeCells count="167">
    <mergeCell ref="I5:I6"/>
    <mergeCell ref="L5:L6"/>
    <mergeCell ref="K3:M3"/>
    <mergeCell ref="C3:E3"/>
    <mergeCell ref="A4:B4"/>
    <mergeCell ref="A1:H1"/>
    <mergeCell ref="A2:H2"/>
    <mergeCell ref="I1:P1"/>
    <mergeCell ref="I2:P2"/>
    <mergeCell ref="A5:A6"/>
    <mergeCell ref="B5:B6"/>
    <mergeCell ref="C5:C6"/>
    <mergeCell ref="E5:E6"/>
    <mergeCell ref="D5:D6"/>
    <mergeCell ref="A7:A8"/>
    <mergeCell ref="B7:B8"/>
    <mergeCell ref="C7:C8"/>
    <mergeCell ref="E7:E8"/>
    <mergeCell ref="D7:D8"/>
    <mergeCell ref="J5:J6"/>
    <mergeCell ref="J7:J8"/>
    <mergeCell ref="K7:K8"/>
    <mergeCell ref="M7:M8"/>
    <mergeCell ref="K5:K6"/>
    <mergeCell ref="M5:M6"/>
    <mergeCell ref="A9:A10"/>
    <mergeCell ref="B9:B10"/>
    <mergeCell ref="C9:C10"/>
    <mergeCell ref="E9:E10"/>
    <mergeCell ref="D9:D10"/>
    <mergeCell ref="I11:I12"/>
    <mergeCell ref="D11:D12"/>
    <mergeCell ref="L7:L8"/>
    <mergeCell ref="J9:J10"/>
    <mergeCell ref="K9:K10"/>
    <mergeCell ref="I9:I10"/>
    <mergeCell ref="I7:I8"/>
    <mergeCell ref="A11:A12"/>
    <mergeCell ref="B11:B12"/>
    <mergeCell ref="C11:C12"/>
    <mergeCell ref="E11:E12"/>
    <mergeCell ref="L9:L10"/>
    <mergeCell ref="J11:J12"/>
    <mergeCell ref="K11:K12"/>
    <mergeCell ref="M11:M12"/>
    <mergeCell ref="M9:M10"/>
    <mergeCell ref="A13:A14"/>
    <mergeCell ref="B13:B14"/>
    <mergeCell ref="C13:C14"/>
    <mergeCell ref="E13:E14"/>
    <mergeCell ref="D13:D14"/>
    <mergeCell ref="L11:L12"/>
    <mergeCell ref="J13:J14"/>
    <mergeCell ref="K13:K14"/>
    <mergeCell ref="M13:M14"/>
    <mergeCell ref="A15:A16"/>
    <mergeCell ref="B15:B16"/>
    <mergeCell ref="C15:C16"/>
    <mergeCell ref="E15:E16"/>
    <mergeCell ref="D15:D16"/>
    <mergeCell ref="I17:I18"/>
    <mergeCell ref="D17:D18"/>
    <mergeCell ref="L13:L14"/>
    <mergeCell ref="J15:J16"/>
    <mergeCell ref="K15:K16"/>
    <mergeCell ref="I15:I16"/>
    <mergeCell ref="I13:I14"/>
    <mergeCell ref="A17:A18"/>
    <mergeCell ref="B17:B18"/>
    <mergeCell ref="C17:C18"/>
    <mergeCell ref="E17:E18"/>
    <mergeCell ref="L15:L16"/>
    <mergeCell ref="J17:J18"/>
    <mergeCell ref="K17:K18"/>
    <mergeCell ref="M17:M18"/>
    <mergeCell ref="M15:M16"/>
    <mergeCell ref="A19:A20"/>
    <mergeCell ref="B19:B20"/>
    <mergeCell ref="C19:C20"/>
    <mergeCell ref="E19:E20"/>
    <mergeCell ref="D19:D20"/>
    <mergeCell ref="L17:L18"/>
    <mergeCell ref="J19:J20"/>
    <mergeCell ref="K19:K20"/>
    <mergeCell ref="M19:M20"/>
    <mergeCell ref="A21:A22"/>
    <mergeCell ref="B21:B22"/>
    <mergeCell ref="C21:C22"/>
    <mergeCell ref="E21:E22"/>
    <mergeCell ref="D21:D22"/>
    <mergeCell ref="I23:I24"/>
    <mergeCell ref="D23:D24"/>
    <mergeCell ref="L23:L24"/>
    <mergeCell ref="L19:L20"/>
    <mergeCell ref="J21:J22"/>
    <mergeCell ref="K21:K22"/>
    <mergeCell ref="I21:I22"/>
    <mergeCell ref="I19:I20"/>
    <mergeCell ref="A23:A24"/>
    <mergeCell ref="B23:B24"/>
    <mergeCell ref="C23:C24"/>
    <mergeCell ref="E23:E24"/>
    <mergeCell ref="J23:J24"/>
    <mergeCell ref="L21:L22"/>
    <mergeCell ref="K23:K24"/>
    <mergeCell ref="M23:M24"/>
    <mergeCell ref="M21:M22"/>
    <mergeCell ref="A25:A26"/>
    <mergeCell ref="B25:B26"/>
    <mergeCell ref="C25:C26"/>
    <mergeCell ref="E25:E26"/>
    <mergeCell ref="D25:D26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7:A28"/>
    <mergeCell ref="B27:B28"/>
    <mergeCell ref="C27:C28"/>
    <mergeCell ref="E27:E28"/>
    <mergeCell ref="D27:D28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0" t="str">
        <f>HYPERLINK('[1]реквизиты'!$A$2)</f>
        <v>Чемпионат России по САМБО среди мужчин</v>
      </c>
      <c r="B1" s="191"/>
      <c r="C1" s="191"/>
      <c r="D1" s="191"/>
      <c r="E1" s="191"/>
      <c r="F1" s="191"/>
      <c r="G1" s="191"/>
      <c r="H1" s="165"/>
    </row>
    <row r="2" spans="1:8" ht="12.75" customHeight="1">
      <c r="A2" s="357" t="str">
        <f>HYPERLINK('[1]реквизиты'!$A$3)</f>
        <v>7-12  марта  2012 г.  г. Пермь</v>
      </c>
      <c r="B2" s="357"/>
      <c r="C2" s="357"/>
      <c r="D2" s="357"/>
      <c r="E2" s="357"/>
      <c r="F2" s="357"/>
      <c r="G2" s="357"/>
      <c r="H2" s="357"/>
    </row>
    <row r="3" spans="1:8" ht="18.75" thickBot="1">
      <c r="A3" s="358" t="s">
        <v>64</v>
      </c>
      <c r="B3" s="358"/>
      <c r="C3" s="358"/>
      <c r="D3" s="358"/>
      <c r="E3" s="358"/>
      <c r="F3" s="358"/>
      <c r="G3" s="358"/>
      <c r="H3" s="358"/>
    </row>
    <row r="4" spans="2:8" ht="18.75" thickBot="1">
      <c r="B4" s="133"/>
      <c r="C4" s="134"/>
      <c r="D4" s="359" t="str">
        <f>'пр.взв.'!D4</f>
        <v>в.к. &gt;100 кг.</v>
      </c>
      <c r="E4" s="360"/>
      <c r="F4" s="361"/>
      <c r="G4" s="134"/>
      <c r="H4" s="134"/>
    </row>
    <row r="5" spans="1:8" ht="18.75" thickBot="1">
      <c r="A5" s="134"/>
      <c r="B5" s="134"/>
      <c r="C5" s="134"/>
      <c r="D5" s="134"/>
      <c r="E5" s="134"/>
      <c r="F5" s="134"/>
      <c r="G5" s="134"/>
      <c r="H5" s="134"/>
    </row>
    <row r="6" spans="1:10" ht="12.75" customHeight="1">
      <c r="A6" s="354" t="s">
        <v>65</v>
      </c>
      <c r="B6" s="347" t="str">
        <f>VLOOKUP(J6,'пр.взв.'!B6:H133,2,FALSE)</f>
        <v>Исаев Евгений Иванович</v>
      </c>
      <c r="C6" s="347"/>
      <c r="D6" s="347"/>
      <c r="E6" s="347"/>
      <c r="F6" s="347"/>
      <c r="G6" s="347"/>
      <c r="H6" s="340" t="str">
        <f>VLOOKUP(J6,'пр.взв.'!B6:H133,3,FALSE)</f>
        <v>05.08.79 змс</v>
      </c>
      <c r="I6" s="134"/>
      <c r="J6" s="138">
        <f>'пр.хода'!K17</f>
        <v>14</v>
      </c>
    </row>
    <row r="7" spans="1:10" ht="12.75" customHeight="1">
      <c r="A7" s="355"/>
      <c r="B7" s="348"/>
      <c r="C7" s="348"/>
      <c r="D7" s="348"/>
      <c r="E7" s="348"/>
      <c r="F7" s="348"/>
      <c r="G7" s="348"/>
      <c r="H7" s="349"/>
      <c r="I7" s="134"/>
      <c r="J7" s="138"/>
    </row>
    <row r="8" spans="1:10" ht="12.75" customHeight="1">
      <c r="A8" s="355"/>
      <c r="B8" s="350" t="str">
        <f>VLOOKUP(J6,'пр.взв.'!B6:H133,4,FALSE)</f>
        <v>ПФО</v>
      </c>
      <c r="C8" s="350"/>
      <c r="D8" s="350" t="str">
        <f>VLOOKUP(J6,'пр.взв.'!B7:H70,5,FALSE)</f>
        <v> Пермск Краснокамск ВС</v>
      </c>
      <c r="E8" s="350"/>
      <c r="F8" s="350"/>
      <c r="G8" s="350"/>
      <c r="H8" s="349"/>
      <c r="I8" s="134"/>
      <c r="J8" s="138"/>
    </row>
    <row r="9" spans="1:10" ht="13.5" customHeight="1" thickBot="1">
      <c r="A9" s="356"/>
      <c r="B9" s="342"/>
      <c r="C9" s="342"/>
      <c r="D9" s="342"/>
      <c r="E9" s="342"/>
      <c r="F9" s="342"/>
      <c r="G9" s="342"/>
      <c r="H9" s="343"/>
      <c r="I9" s="134"/>
      <c r="J9" s="138"/>
    </row>
    <row r="10" spans="1:10" ht="18.75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8"/>
    </row>
    <row r="11" spans="1:10" ht="12.75" customHeight="1">
      <c r="A11" s="351" t="s">
        <v>66</v>
      </c>
      <c r="B11" s="347" t="str">
        <f>VLOOKUP(J11,'пр.взв.'!B6:H133,2,FALSE)</f>
        <v>Ширяев Максим Сергеевич</v>
      </c>
      <c r="C11" s="347"/>
      <c r="D11" s="347"/>
      <c r="E11" s="347"/>
      <c r="F11" s="347"/>
      <c r="G11" s="347"/>
      <c r="H11" s="340" t="str">
        <f>VLOOKUP(J11,'пр.взв.'!B6:H133,3,FALSE)</f>
        <v>18.03.1988</v>
      </c>
      <c r="I11" s="134"/>
      <c r="J11" s="138">
        <f>'пр.хода'!K25</f>
        <v>17</v>
      </c>
    </row>
    <row r="12" spans="1:10" ht="12.75" customHeight="1">
      <c r="A12" s="352"/>
      <c r="B12" s="348"/>
      <c r="C12" s="348"/>
      <c r="D12" s="348"/>
      <c r="E12" s="348"/>
      <c r="F12" s="348"/>
      <c r="G12" s="348"/>
      <c r="H12" s="349"/>
      <c r="I12" s="134"/>
      <c r="J12" s="138"/>
    </row>
    <row r="13" spans="1:10" ht="12.75" customHeight="1">
      <c r="A13" s="352"/>
      <c r="B13" s="350" t="str">
        <f>VLOOKUP(J11,'пр.взв.'!B6:H133,4,FALSE)</f>
        <v>МОС</v>
      </c>
      <c r="C13" s="350"/>
      <c r="D13" s="350" t="str">
        <f>VLOOKUP(J11,'пр.взв.'!B2:H75,5,FALSE)</f>
        <v>г. Москва Д</v>
      </c>
      <c r="E13" s="350"/>
      <c r="F13" s="350"/>
      <c r="G13" s="350"/>
      <c r="H13" s="349"/>
      <c r="I13" s="134"/>
      <c r="J13" s="138"/>
    </row>
    <row r="14" spans="1:10" ht="13.5" customHeight="1" thickBot="1">
      <c r="A14" s="353"/>
      <c r="B14" s="342"/>
      <c r="C14" s="342"/>
      <c r="D14" s="342"/>
      <c r="E14" s="342"/>
      <c r="F14" s="342"/>
      <c r="G14" s="342"/>
      <c r="H14" s="343"/>
      <c r="I14" s="134"/>
      <c r="J14" s="138"/>
    </row>
    <row r="15" spans="1:10" ht="18.75" thickBot="1">
      <c r="A15" s="134"/>
      <c r="B15" s="134"/>
      <c r="C15" s="134"/>
      <c r="D15" s="134"/>
      <c r="E15" s="134"/>
      <c r="F15" s="134"/>
      <c r="G15" s="134"/>
      <c r="H15" s="134"/>
      <c r="I15" s="134"/>
      <c r="J15" s="138"/>
    </row>
    <row r="16" spans="1:10" ht="12.75" customHeight="1">
      <c r="A16" s="344" t="s">
        <v>67</v>
      </c>
      <c r="B16" s="347" t="str">
        <f>VLOOKUP(J16,'пр.взв.'!B6:H133,2,FALSE)</f>
        <v>Арсланов Рустам Разитович</v>
      </c>
      <c r="C16" s="347"/>
      <c r="D16" s="347"/>
      <c r="E16" s="347"/>
      <c r="F16" s="347"/>
      <c r="G16" s="347"/>
      <c r="H16" s="340" t="str">
        <f>VLOOKUP(J16,'пр.взв.'!B6:H133,3,FALSE)</f>
        <v>31.07.80 мс</v>
      </c>
      <c r="I16" s="134"/>
      <c r="J16" s="138">
        <f>'пр.хода'!O11</f>
        <v>9</v>
      </c>
    </row>
    <row r="17" spans="1:10" ht="12.75" customHeight="1">
      <c r="A17" s="345"/>
      <c r="B17" s="348"/>
      <c r="C17" s="348"/>
      <c r="D17" s="348"/>
      <c r="E17" s="348"/>
      <c r="F17" s="348"/>
      <c r="G17" s="348"/>
      <c r="H17" s="349"/>
      <c r="I17" s="134"/>
      <c r="J17" s="138"/>
    </row>
    <row r="18" spans="1:10" ht="12.75" customHeight="1">
      <c r="A18" s="345"/>
      <c r="B18" s="350" t="str">
        <f>VLOOKUP(J16,'пр.взв.'!B6:H133,4,FALSE)</f>
        <v>ПФО</v>
      </c>
      <c r="C18" s="350"/>
      <c r="D18" s="350" t="str">
        <f>VLOOKUP(J16,'пр.взв.'!B1:H80,5,FALSE)</f>
        <v>Башкортостан Уфа Д</v>
      </c>
      <c r="E18" s="350"/>
      <c r="F18" s="350"/>
      <c r="G18" s="350"/>
      <c r="H18" s="349"/>
      <c r="I18" s="134"/>
      <c r="J18" s="138"/>
    </row>
    <row r="19" spans="1:10" ht="13.5" customHeight="1" thickBot="1">
      <c r="A19" s="346"/>
      <c r="B19" s="342"/>
      <c r="C19" s="342"/>
      <c r="D19" s="342"/>
      <c r="E19" s="342"/>
      <c r="F19" s="342"/>
      <c r="G19" s="342"/>
      <c r="H19" s="343"/>
      <c r="I19" s="134"/>
      <c r="J19" s="138"/>
    </row>
    <row r="20" spans="1:10" ht="18.75" thickBot="1">
      <c r="A20" s="134"/>
      <c r="B20" s="134"/>
      <c r="C20" s="134"/>
      <c r="D20" s="134"/>
      <c r="E20" s="134"/>
      <c r="F20" s="134"/>
      <c r="G20" s="134"/>
      <c r="H20" s="134"/>
      <c r="I20" s="134"/>
      <c r="J20" s="138"/>
    </row>
    <row r="21" spans="1:10" ht="12.75" customHeight="1">
      <c r="A21" s="344" t="s">
        <v>67</v>
      </c>
      <c r="B21" s="347" t="str">
        <f>VLOOKUP(J21,'пр.взв.'!B6:H133,2,FALSE)</f>
        <v>Старков Михаил Александрович</v>
      </c>
      <c r="C21" s="347"/>
      <c r="D21" s="347"/>
      <c r="E21" s="347"/>
      <c r="F21" s="347"/>
      <c r="G21" s="347"/>
      <c r="H21" s="340" t="str">
        <f>VLOOKUP(J21,'пр.взв.'!B7:H138,3,FALSE)</f>
        <v>13.07.77 мсмк</v>
      </c>
      <c r="I21" s="134"/>
      <c r="J21" s="138">
        <f>'пр.хода'!O39</f>
        <v>18</v>
      </c>
    </row>
    <row r="22" spans="1:10" ht="12.75" customHeight="1">
      <c r="A22" s="345"/>
      <c r="B22" s="348"/>
      <c r="C22" s="348"/>
      <c r="D22" s="348"/>
      <c r="E22" s="348"/>
      <c r="F22" s="348"/>
      <c r="G22" s="348"/>
      <c r="H22" s="349"/>
      <c r="I22" s="134"/>
      <c r="J22" s="138"/>
    </row>
    <row r="23" spans="1:9" ht="12.75" customHeight="1">
      <c r="A23" s="345"/>
      <c r="B23" s="350" t="str">
        <f>VLOOKUP(J21,'пр.взв.'!B6:H133,4,FALSE)</f>
        <v>УФО</v>
      </c>
      <c r="C23" s="350"/>
      <c r="D23" s="350" t="str">
        <f>VLOOKUP(J21,'пр.взв.'!B2:H85,5,FALSE)</f>
        <v>Свердловская Екатеринбург </v>
      </c>
      <c r="E23" s="350"/>
      <c r="F23" s="350"/>
      <c r="G23" s="350"/>
      <c r="H23" s="349"/>
      <c r="I23" s="134"/>
    </row>
    <row r="24" spans="1:9" ht="13.5" customHeight="1" thickBot="1">
      <c r="A24" s="346"/>
      <c r="B24" s="342"/>
      <c r="C24" s="342"/>
      <c r="D24" s="342"/>
      <c r="E24" s="342"/>
      <c r="F24" s="342"/>
      <c r="G24" s="342"/>
      <c r="H24" s="343"/>
      <c r="I24" s="134"/>
    </row>
    <row r="25" spans="1:8" ht="18">
      <c r="A25" s="134"/>
      <c r="B25" s="134"/>
      <c r="C25" s="134"/>
      <c r="D25" s="134"/>
      <c r="E25" s="134"/>
      <c r="F25" s="134"/>
      <c r="G25" s="134"/>
      <c r="H25" s="134"/>
    </row>
    <row r="26" spans="1:8" ht="18">
      <c r="A26" s="134" t="s">
        <v>69</v>
      </c>
      <c r="B26" s="134"/>
      <c r="C26" s="134"/>
      <c r="D26" s="134"/>
      <c r="E26" s="134"/>
      <c r="F26" s="134"/>
      <c r="G26" s="134"/>
      <c r="H26" s="134"/>
    </row>
    <row r="27" spans="1:8" ht="13.5" thickBot="1">
      <c r="A27" s="118"/>
      <c r="B27" s="118"/>
      <c r="C27" s="118"/>
      <c r="D27" s="118"/>
      <c r="E27" s="118"/>
      <c r="F27" s="118"/>
      <c r="G27" s="118"/>
      <c r="H27" s="118"/>
    </row>
    <row r="28" spans="1:10" ht="12.75" customHeight="1">
      <c r="A28" s="338" t="str">
        <f>VLOOKUP(J28,'пр.взв.'!B7:H133,7,FALSE)</f>
        <v>Перчик ВТ, Зубков ВД</v>
      </c>
      <c r="B28" s="339"/>
      <c r="C28" s="339"/>
      <c r="D28" s="339"/>
      <c r="E28" s="339"/>
      <c r="F28" s="339"/>
      <c r="G28" s="339"/>
      <c r="H28" s="340"/>
      <c r="J28">
        <f>'пр.хода'!K17</f>
        <v>14</v>
      </c>
    </row>
    <row r="29" spans="1:8" ht="13.5" customHeight="1" thickBot="1">
      <c r="A29" s="341"/>
      <c r="B29" s="342"/>
      <c r="C29" s="342"/>
      <c r="D29" s="342"/>
      <c r="E29" s="342"/>
      <c r="F29" s="342"/>
      <c r="G29" s="342"/>
      <c r="H29" s="343"/>
    </row>
    <row r="30" spans="1:8" ht="12.75">
      <c r="A30" s="118"/>
      <c r="B30" s="118"/>
      <c r="C30" s="118"/>
      <c r="D30" s="118"/>
      <c r="E30" s="118"/>
      <c r="F30" s="118"/>
      <c r="G30" s="118"/>
      <c r="H30" s="118"/>
    </row>
    <row r="31" spans="1:8" ht="12.75">
      <c r="A31" s="118"/>
      <c r="B31" s="118"/>
      <c r="C31" s="118"/>
      <c r="D31" s="118"/>
      <c r="E31" s="118"/>
      <c r="F31" s="118"/>
      <c r="G31" s="118"/>
      <c r="H31" s="118"/>
    </row>
    <row r="32" spans="1:8" ht="18">
      <c r="A32" s="134" t="s">
        <v>68</v>
      </c>
      <c r="B32" s="134"/>
      <c r="C32" s="134"/>
      <c r="D32" s="134"/>
      <c r="E32" s="134"/>
      <c r="F32" s="134"/>
      <c r="G32" s="134"/>
      <c r="H32" s="134"/>
    </row>
    <row r="33" spans="1:8" ht="18">
      <c r="A33" s="134"/>
      <c r="B33" s="134"/>
      <c r="C33" s="134"/>
      <c r="D33" s="134"/>
      <c r="E33" s="134"/>
      <c r="F33" s="134"/>
      <c r="G33" s="134"/>
      <c r="H33" s="134"/>
    </row>
    <row r="34" spans="1:8" ht="18">
      <c r="A34" s="134"/>
      <c r="B34" s="134"/>
      <c r="C34" s="134"/>
      <c r="D34" s="134"/>
      <c r="E34" s="134"/>
      <c r="F34" s="134"/>
      <c r="G34" s="134"/>
      <c r="H34" s="134"/>
    </row>
    <row r="35" spans="1:8" ht="18">
      <c r="A35" s="135"/>
      <c r="B35" s="135"/>
      <c r="C35" s="135"/>
      <c r="D35" s="135"/>
      <c r="E35" s="135"/>
      <c r="F35" s="135"/>
      <c r="G35" s="135"/>
      <c r="H35" s="135"/>
    </row>
    <row r="36" spans="1:8" ht="18">
      <c r="A36" s="136"/>
      <c r="B36" s="136"/>
      <c r="C36" s="136"/>
      <c r="D36" s="136"/>
      <c r="E36" s="136"/>
      <c r="F36" s="136"/>
      <c r="G36" s="136"/>
      <c r="H36" s="136"/>
    </row>
    <row r="37" spans="1:8" ht="18">
      <c r="A37" s="135"/>
      <c r="B37" s="135"/>
      <c r="C37" s="135"/>
      <c r="D37" s="135"/>
      <c r="E37" s="135"/>
      <c r="F37" s="135"/>
      <c r="G37" s="135"/>
      <c r="H37" s="135"/>
    </row>
    <row r="38" spans="1:8" ht="18">
      <c r="A38" s="137"/>
      <c r="B38" s="137"/>
      <c r="C38" s="137"/>
      <c r="D38" s="137"/>
      <c r="E38" s="137"/>
      <c r="F38" s="137"/>
      <c r="G38" s="137"/>
      <c r="H38" s="137"/>
    </row>
    <row r="39" spans="1:8" ht="18">
      <c r="A39" s="135"/>
      <c r="B39" s="135"/>
      <c r="C39" s="135"/>
      <c r="D39" s="135"/>
      <c r="E39" s="135"/>
      <c r="F39" s="135"/>
      <c r="G39" s="135"/>
      <c r="H39" s="135"/>
    </row>
    <row r="40" spans="1:8" ht="18">
      <c r="A40" s="137"/>
      <c r="B40" s="137"/>
      <c r="C40" s="137"/>
      <c r="D40" s="137"/>
      <c r="E40" s="137"/>
      <c r="F40" s="137"/>
      <c r="G40" s="137"/>
      <c r="H40" s="137"/>
    </row>
    <row r="41" spans="1:8" ht="18">
      <c r="A41" s="135"/>
      <c r="B41" s="135"/>
      <c r="C41" s="135"/>
      <c r="D41" s="135"/>
      <c r="E41" s="135"/>
      <c r="F41" s="135"/>
      <c r="G41" s="135"/>
      <c r="H41" s="135"/>
    </row>
    <row r="42" spans="1:8" ht="18">
      <c r="A42" s="137"/>
      <c r="B42" s="137"/>
      <c r="C42" s="137"/>
      <c r="D42" s="137"/>
      <c r="E42" s="137"/>
      <c r="F42" s="137"/>
      <c r="G42" s="137"/>
      <c r="H42" s="137"/>
    </row>
    <row r="43" spans="1:8" ht="18">
      <c r="A43" s="135"/>
      <c r="B43" s="135"/>
      <c r="C43" s="135"/>
      <c r="D43" s="135"/>
      <c r="E43" s="135"/>
      <c r="F43" s="135"/>
      <c r="G43" s="135"/>
      <c r="H43" s="135"/>
    </row>
    <row r="44" spans="1:8" ht="18">
      <c r="A44" s="137"/>
      <c r="B44" s="137"/>
      <c r="C44" s="137"/>
      <c r="D44" s="137"/>
      <c r="E44" s="137"/>
      <c r="F44" s="137"/>
      <c r="G44" s="137"/>
      <c r="H44" s="137"/>
    </row>
  </sheetData>
  <sheetProtection/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6" width="4.7109375" style="0" customWidth="1"/>
    <col min="7" max="7" width="5.140625" style="0" customWidth="1"/>
    <col min="8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85" t="s">
        <v>56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24" ht="13.5" customHeight="1" thickBot="1">
      <c r="A2" s="189" t="s">
        <v>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spans="4:19" ht="27.75" customHeight="1" thickBot="1">
      <c r="D3" s="129"/>
      <c r="E3" s="129"/>
      <c r="F3" s="389" t="str">
        <f>HYPERLINK('[1]реквизиты'!$A$2)</f>
        <v>Чемпионат России по САМБО среди мужчин</v>
      </c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1"/>
    </row>
    <row r="4" spans="1:23" ht="15" customHeight="1" thickBot="1">
      <c r="A4" s="114"/>
      <c r="B4" s="114"/>
      <c r="F4" s="393" t="str">
        <f>HYPERLINK('[1]реквизиты'!$A$3)</f>
        <v>7-12  марта  2012 г.  г. Пермь</v>
      </c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158"/>
      <c r="U4" s="130"/>
      <c r="V4" s="385" t="str">
        <f>HYPERLINK('пр.взв.'!D4)</f>
        <v>в.к. &gt;100 кг.</v>
      </c>
      <c r="W4" s="386"/>
    </row>
    <row r="5" spans="1:24" ht="14.25" customHeight="1" thickBot="1">
      <c r="A5" s="188" t="s">
        <v>0</v>
      </c>
      <c r="F5" s="118"/>
      <c r="G5" s="118"/>
      <c r="H5" s="73"/>
      <c r="I5" s="188" t="s">
        <v>2</v>
      </c>
      <c r="J5" s="118"/>
      <c r="K5" s="16">
        <v>1</v>
      </c>
      <c r="L5" s="118"/>
      <c r="M5" s="118"/>
      <c r="N5" s="118"/>
      <c r="O5" s="118"/>
      <c r="P5" s="364" t="str">
        <f>VLOOKUP(O6,'пр.взв.'!B7:F70,2,FALSE)</f>
        <v>Арсланов Рустам Разитович</v>
      </c>
      <c r="Q5" s="365"/>
      <c r="R5" s="365"/>
      <c r="S5" s="366"/>
      <c r="T5" s="118"/>
      <c r="V5" s="387"/>
      <c r="W5" s="388"/>
      <c r="X5" s="188" t="s">
        <v>1</v>
      </c>
    </row>
    <row r="6" spans="1:26" ht="14.25" customHeight="1" thickBot="1">
      <c r="A6" s="392"/>
      <c r="B6" s="95"/>
      <c r="E6" s="28"/>
      <c r="F6" s="159"/>
      <c r="G6" s="159"/>
      <c r="H6" s="159"/>
      <c r="I6" s="188"/>
      <c r="J6" s="119"/>
      <c r="K6" s="108"/>
      <c r="L6" s="88">
        <v>9</v>
      </c>
      <c r="M6" s="119"/>
      <c r="N6" s="153"/>
      <c r="O6" s="102">
        <f>O11</f>
        <v>9</v>
      </c>
      <c r="P6" s="367"/>
      <c r="Q6" s="368"/>
      <c r="R6" s="368"/>
      <c r="S6" s="369"/>
      <c r="T6" s="118"/>
      <c r="X6" s="392"/>
      <c r="Z6" s="37"/>
    </row>
    <row r="7" spans="1:24" ht="12.75" customHeight="1" thickBot="1">
      <c r="A7" s="323">
        <v>1</v>
      </c>
      <c r="B7" s="324" t="str">
        <f>VLOOKUP(A7,'пр.взв.'!B7:C70,2,FALSE)</f>
        <v>Тихомиров Алексей Александрович</v>
      </c>
      <c r="C7" s="324" t="str">
        <f>VLOOKUP(A7,'пр.взв.'!B7:H70,3,FALSE)</f>
        <v>01.11.89 кмс</v>
      </c>
      <c r="D7" s="324" t="str">
        <f>VLOOKUP(A7,'пр.взв.'!B7:H70,4,FALSE)</f>
        <v>УФО</v>
      </c>
      <c r="E7" s="28"/>
      <c r="F7" s="28"/>
      <c r="G7" s="46"/>
      <c r="I7" s="90"/>
      <c r="J7" s="15"/>
      <c r="K7" s="18">
        <v>9</v>
      </c>
      <c r="L7" s="60" t="s">
        <v>174</v>
      </c>
      <c r="M7" s="88">
        <v>9</v>
      </c>
      <c r="N7" s="106"/>
      <c r="O7" s="107"/>
      <c r="P7" s="50"/>
      <c r="Q7" s="53" t="s">
        <v>24</v>
      </c>
      <c r="R7" s="28"/>
      <c r="S7" s="28"/>
      <c r="T7" s="28"/>
      <c r="U7" s="324" t="str">
        <f>VLOOKUP(X7,'пр.взв.'!B7:H70,2,FALSE)</f>
        <v>Тешев Анзор Русланович</v>
      </c>
      <c r="V7" s="324" t="str">
        <f>VLOOKUP(X7,'пр.взв.'!B7:H70,3,FALSE)</f>
        <v>05.07.89 мс</v>
      </c>
      <c r="W7" s="324" t="str">
        <f>VLOOKUP(X7,'пр.взв.'!B7:H70,4,FALSE)</f>
        <v>ЮФО</v>
      </c>
      <c r="X7" s="326">
        <v>2</v>
      </c>
    </row>
    <row r="8" spans="1:24" ht="12.75" customHeight="1">
      <c r="A8" s="312"/>
      <c r="B8" s="325"/>
      <c r="C8" s="325"/>
      <c r="D8" s="325"/>
      <c r="E8" s="44" t="s">
        <v>45</v>
      </c>
      <c r="F8" s="39"/>
      <c r="G8" s="48"/>
      <c r="H8" s="49"/>
      <c r="I8" s="50"/>
      <c r="J8" s="15"/>
      <c r="K8" s="105"/>
      <c r="L8" s="23">
        <v>5</v>
      </c>
      <c r="M8" s="60" t="s">
        <v>175</v>
      </c>
      <c r="N8" s="26"/>
      <c r="O8" s="53"/>
      <c r="P8" s="53"/>
      <c r="R8" s="28"/>
      <c r="S8" s="28"/>
      <c r="T8" s="44" t="s">
        <v>46</v>
      </c>
      <c r="U8" s="325"/>
      <c r="V8" s="325"/>
      <c r="W8" s="325"/>
      <c r="X8" s="327"/>
    </row>
    <row r="9" spans="1:24" ht="12.75" customHeight="1" thickBot="1">
      <c r="A9" s="312">
        <v>17</v>
      </c>
      <c r="B9" s="314" t="str">
        <f>VLOOKUP(A9,'пр.взв.'!B9:C72,2,FALSE)</f>
        <v>Ширяев Максим Сергеевич</v>
      </c>
      <c r="C9" s="314" t="str">
        <f>VLOOKUP(A9,'пр.взв.'!B7:H70,3,FALSE)</f>
        <v>18.03.1988</v>
      </c>
      <c r="D9" s="314" t="str">
        <f>VLOOKUP(A9,'пр.взв.'!B7:H70,4,FALSE)</f>
        <v>МОС</v>
      </c>
      <c r="E9" s="104" t="s">
        <v>173</v>
      </c>
      <c r="F9" s="54"/>
      <c r="G9" s="39"/>
      <c r="H9" s="55"/>
      <c r="I9" s="52"/>
      <c r="J9" s="15"/>
      <c r="K9" s="88">
        <v>19</v>
      </c>
      <c r="L9" s="105"/>
      <c r="M9" s="25"/>
      <c r="N9" s="88">
        <v>9</v>
      </c>
      <c r="O9" s="53"/>
      <c r="P9" s="53"/>
      <c r="Q9" s="53"/>
      <c r="R9" s="69"/>
      <c r="S9" s="68"/>
      <c r="T9" s="104" t="s">
        <v>173</v>
      </c>
      <c r="U9" s="314" t="str">
        <f>VLOOKUP(X9,'пр.взв.'!B7:H70,2,FALSE)</f>
        <v>Старков Михаил Александрович</v>
      </c>
      <c r="V9" s="314" t="str">
        <f>VLOOKUP(X9,'пр.взв.'!B7:H70,3,FALSE)</f>
        <v>13.07.77 мсмк</v>
      </c>
      <c r="W9" s="314" t="str">
        <f>VLOOKUP(X9,'пр.взв.'!B7:H70,4,FALSE)</f>
        <v>УФО</v>
      </c>
      <c r="X9" s="327">
        <v>18</v>
      </c>
    </row>
    <row r="10" spans="1:24" ht="12.75" customHeight="1" thickBot="1">
      <c r="A10" s="313"/>
      <c r="B10" s="325"/>
      <c r="C10" s="325"/>
      <c r="D10" s="325"/>
      <c r="E10" s="39"/>
      <c r="F10" s="40"/>
      <c r="G10" s="44" t="s">
        <v>45</v>
      </c>
      <c r="H10" s="51"/>
      <c r="I10" s="50"/>
      <c r="J10" s="15"/>
      <c r="K10" s="108"/>
      <c r="L10" s="88">
        <v>19</v>
      </c>
      <c r="M10" s="76"/>
      <c r="N10" s="60" t="s">
        <v>174</v>
      </c>
      <c r="O10" s="15"/>
      <c r="P10" s="15"/>
      <c r="Q10" s="15"/>
      <c r="R10" s="44" t="s">
        <v>46</v>
      </c>
      <c r="S10" s="41"/>
      <c r="T10" s="39"/>
      <c r="U10" s="325"/>
      <c r="V10" s="325"/>
      <c r="W10" s="325"/>
      <c r="X10" s="317"/>
    </row>
    <row r="11" spans="1:24" ht="12.75" customHeight="1" thickBot="1">
      <c r="A11" s="323">
        <v>9</v>
      </c>
      <c r="B11" s="324" t="str">
        <f>VLOOKUP(A11,'пр.взв.'!B11:C74,2,FALSE)</f>
        <v>Арсланов Рустам Разитович</v>
      </c>
      <c r="C11" s="324" t="str">
        <f>VLOOKUP(A11,'пр.взв.'!B7:H70,3,FALSE)</f>
        <v>31.07.80 мс</v>
      </c>
      <c r="D11" s="324" t="str">
        <f>VLOOKUP(A11,'пр.взв.'!B7:H70,4,FALSE)</f>
        <v>ПФО</v>
      </c>
      <c r="E11" s="28"/>
      <c r="F11" s="39"/>
      <c r="G11" s="104" t="s">
        <v>174</v>
      </c>
      <c r="H11" s="96"/>
      <c r="I11" s="97"/>
      <c r="J11" s="15"/>
      <c r="K11" s="18">
        <v>11</v>
      </c>
      <c r="L11" s="60" t="s">
        <v>174</v>
      </c>
      <c r="M11" s="18">
        <v>19</v>
      </c>
      <c r="N11" s="76"/>
      <c r="O11" s="111">
        <v>9</v>
      </c>
      <c r="P11" s="15"/>
      <c r="Q11" s="93"/>
      <c r="R11" s="104" t="s">
        <v>173</v>
      </c>
      <c r="S11" s="41"/>
      <c r="T11" s="28"/>
      <c r="U11" s="324" t="str">
        <f>VLOOKUP(X11,'пр.взв.'!B7:H70,2,FALSE)</f>
        <v>Мухин Федор Алексеевич</v>
      </c>
      <c r="V11" s="324" t="str">
        <f>VLOOKUP(X11,'пр.взв.'!B7:H70,3,FALSE)</f>
        <v>11.12.83 мс</v>
      </c>
      <c r="W11" s="324" t="str">
        <f>VLOOKUP(X11,'пр.взв.'!B7:H70,4,FALSE)</f>
        <v>ЦФО</v>
      </c>
      <c r="X11" s="326">
        <v>10</v>
      </c>
    </row>
    <row r="12" spans="1:24" ht="12.75" customHeight="1">
      <c r="A12" s="312"/>
      <c r="B12" s="325"/>
      <c r="C12" s="325"/>
      <c r="D12" s="325"/>
      <c r="E12" s="44" t="s">
        <v>37</v>
      </c>
      <c r="F12" s="56"/>
      <c r="G12" s="39"/>
      <c r="H12" s="49"/>
      <c r="I12" s="98"/>
      <c r="J12" s="26"/>
      <c r="K12" s="105"/>
      <c r="L12" s="18">
        <v>7</v>
      </c>
      <c r="M12" s="55" t="s">
        <v>175</v>
      </c>
      <c r="N12" s="89"/>
      <c r="O12" s="55" t="s">
        <v>173</v>
      </c>
      <c r="P12" s="53"/>
      <c r="Q12" s="71"/>
      <c r="R12" s="70"/>
      <c r="S12" s="42"/>
      <c r="T12" s="44" t="s">
        <v>38</v>
      </c>
      <c r="U12" s="325"/>
      <c r="V12" s="325"/>
      <c r="W12" s="325"/>
      <c r="X12" s="327"/>
    </row>
    <row r="13" spans="1:24" ht="12.75" customHeight="1" thickBot="1">
      <c r="A13" s="312">
        <v>25</v>
      </c>
      <c r="B13" s="362" t="e">
        <f>VLOOKUP(A13,'пр.взв.'!B13:C76,2,FALSE)</f>
        <v>#N/A</v>
      </c>
      <c r="C13" s="362" t="e">
        <f>VLOOKUP(A13,'пр.взв.'!B7:H70,3,FALSE)</f>
        <v>#N/A</v>
      </c>
      <c r="D13" s="362" t="e">
        <f>VLOOKUP(A13,'пр.взв.'!B7:H70,4,FALSE)</f>
        <v>#N/A</v>
      </c>
      <c r="E13" s="104"/>
      <c r="F13" s="39"/>
      <c r="G13" s="39"/>
      <c r="H13" s="55"/>
      <c r="I13" s="98"/>
      <c r="J13" s="26"/>
      <c r="K13" s="88"/>
      <c r="L13" s="105"/>
      <c r="M13" s="88"/>
      <c r="N13" s="23">
        <v>12</v>
      </c>
      <c r="O13" s="15"/>
      <c r="P13" s="53"/>
      <c r="Q13" s="91"/>
      <c r="R13" s="28"/>
      <c r="S13" s="28"/>
      <c r="T13" s="112"/>
      <c r="U13" s="362" t="e">
        <f>VLOOKUP(X13,'пр.взв.'!B7:H70,2,FALSE)</f>
        <v>#N/A</v>
      </c>
      <c r="V13" s="362" t="e">
        <f>VLOOKUP(X13,'пр.взв.'!B7:H70,3,FALSE)</f>
        <v>#N/A</v>
      </c>
      <c r="W13" s="362" t="e">
        <f>VLOOKUP(X13,'пр.взв.'!B7:H70,4,FALSE)</f>
        <v>#N/A</v>
      </c>
      <c r="X13" s="327">
        <v>26</v>
      </c>
    </row>
    <row r="14" spans="1:24" ht="12.75" customHeight="1" thickBot="1">
      <c r="A14" s="313"/>
      <c r="B14" s="363"/>
      <c r="C14" s="363"/>
      <c r="D14" s="363"/>
      <c r="E14" s="39"/>
      <c r="F14" s="39"/>
      <c r="G14" s="40"/>
      <c r="H14" s="52"/>
      <c r="I14" s="99"/>
      <c r="J14" s="15"/>
      <c r="K14" s="88"/>
      <c r="L14" s="26"/>
      <c r="M14" s="26"/>
      <c r="N14" s="88"/>
      <c r="P14" s="100"/>
      <c r="Q14" s="40"/>
      <c r="R14" s="28"/>
      <c r="S14" s="28"/>
      <c r="T14" s="39"/>
      <c r="U14" s="363"/>
      <c r="V14" s="363"/>
      <c r="W14" s="363"/>
      <c r="X14" s="317"/>
    </row>
    <row r="15" spans="1:24" ht="12.75" customHeight="1" thickBot="1">
      <c r="A15" s="323">
        <v>5</v>
      </c>
      <c r="B15" s="324" t="str">
        <f>VLOOKUP(A15,'пр.взв.'!B15:C78,2,FALSE)</f>
        <v>Минаков Виталий Викторович</v>
      </c>
      <c r="C15" s="324" t="str">
        <f>VLOOKUP(A15,'пр.взв.'!B7:H70,3,FALSE)</f>
        <v>06.02.85 змс</v>
      </c>
      <c r="D15" s="324" t="str">
        <f>VLOOKUP(A15,'пр.взв.'!B7:H70,4,FALSE)</f>
        <v>ЦФО</v>
      </c>
      <c r="E15" s="28"/>
      <c r="F15" s="28"/>
      <c r="G15" s="39"/>
      <c r="H15" s="50"/>
      <c r="I15" s="44" t="s">
        <v>45</v>
      </c>
      <c r="J15" s="74"/>
      <c r="K15" s="88"/>
      <c r="L15" s="15"/>
      <c r="M15" s="15"/>
      <c r="N15" s="15"/>
      <c r="O15" s="14"/>
      <c r="P15" s="44" t="s">
        <v>42</v>
      </c>
      <c r="Q15" s="92"/>
      <c r="R15" s="28"/>
      <c r="S15" s="28"/>
      <c r="T15" s="28"/>
      <c r="U15" s="324" t="str">
        <f>VLOOKUP(X15,'пр.взв.'!B7:H70,2,FALSE)</f>
        <v>Гаврилов Алексей Игоревич</v>
      </c>
      <c r="V15" s="324" t="str">
        <f>VLOOKUP(X15,'пр.взв.'!B7:H70,3,FALSE)</f>
        <v>30.05.90 кмс</v>
      </c>
      <c r="W15" s="324" t="str">
        <f>VLOOKUP(X15,'пр.взв.'!B7:H70,4,FALSE)</f>
        <v>ПФО</v>
      </c>
      <c r="X15" s="326">
        <v>6</v>
      </c>
    </row>
    <row r="16" spans="1:24" ht="12.75" customHeight="1" thickBot="1">
      <c r="A16" s="312"/>
      <c r="B16" s="325"/>
      <c r="C16" s="325"/>
      <c r="D16" s="325"/>
      <c r="E16" s="44" t="s">
        <v>32</v>
      </c>
      <c r="F16" s="39"/>
      <c r="G16" s="39"/>
      <c r="H16" s="63"/>
      <c r="I16" s="104" t="s">
        <v>173</v>
      </c>
      <c r="J16" s="15"/>
      <c r="K16" s="75"/>
      <c r="L16" s="371" t="s">
        <v>172</v>
      </c>
      <c r="M16" s="371"/>
      <c r="N16" s="15"/>
      <c r="O16" s="92"/>
      <c r="P16" s="104" t="s">
        <v>174</v>
      </c>
      <c r="Q16" s="75"/>
      <c r="R16" s="28"/>
      <c r="S16" s="28"/>
      <c r="T16" s="44" t="s">
        <v>34</v>
      </c>
      <c r="U16" s="325"/>
      <c r="V16" s="325"/>
      <c r="W16" s="325"/>
      <c r="X16" s="327"/>
    </row>
    <row r="17" spans="1:24" ht="12.75" customHeight="1" thickBot="1">
      <c r="A17" s="312">
        <v>21</v>
      </c>
      <c r="B17" s="362" t="e">
        <f>VLOOKUP(A17,'пр.взв.'!B17:C80,2,FALSE)</f>
        <v>#N/A</v>
      </c>
      <c r="C17" s="362" t="e">
        <f>VLOOKUP(A17,'пр.взв.'!B7:H70,3,FALSE)</f>
        <v>#N/A</v>
      </c>
      <c r="D17" s="362" t="e">
        <f>VLOOKUP(A17,'пр.взв.'!B7:H70,4,FALSE)</f>
        <v>#N/A</v>
      </c>
      <c r="E17" s="104"/>
      <c r="F17" s="54"/>
      <c r="G17" s="39"/>
      <c r="H17" s="62"/>
      <c r="I17" s="41"/>
      <c r="J17" s="57"/>
      <c r="K17" s="152">
        <v>14</v>
      </c>
      <c r="L17" s="153"/>
      <c r="M17" s="153"/>
      <c r="N17" s="154"/>
      <c r="O17" s="57"/>
      <c r="P17" s="57"/>
      <c r="Q17" s="75"/>
      <c r="R17" s="69"/>
      <c r="S17" s="68"/>
      <c r="T17" s="45"/>
      <c r="U17" s="362" t="e">
        <f>VLOOKUP(X17,'пр.взв.'!B7:H70,2,FALSE)</f>
        <v>#N/A</v>
      </c>
      <c r="V17" s="362" t="e">
        <f>VLOOKUP(X17,'пр.взв.'!B7:H70,3,FALSE)</f>
        <v>#N/A</v>
      </c>
      <c r="W17" s="362" t="e">
        <f>VLOOKUP(X17,'пр.взв.'!B7:H70,4,FALSE)</f>
        <v>#N/A</v>
      </c>
      <c r="X17" s="327">
        <v>22</v>
      </c>
    </row>
    <row r="18" spans="1:24" ht="12.75" customHeight="1" thickBot="1">
      <c r="A18" s="313"/>
      <c r="B18" s="363"/>
      <c r="C18" s="363"/>
      <c r="D18" s="363"/>
      <c r="E18" s="39"/>
      <c r="F18" s="40"/>
      <c r="G18" s="44" t="s">
        <v>32</v>
      </c>
      <c r="H18" s="64"/>
      <c r="I18" s="41"/>
      <c r="J18" s="57"/>
      <c r="K18" s="379" t="str">
        <f>VLOOKUP(K17,'пр.взв.'!B7:D70,2,FALSE)</f>
        <v>Исаев Евгений Иванович</v>
      </c>
      <c r="L18" s="380"/>
      <c r="M18" s="380"/>
      <c r="N18" s="381"/>
      <c r="O18" s="53"/>
      <c r="P18" s="57"/>
      <c r="Q18" s="94"/>
      <c r="R18" s="44" t="s">
        <v>42</v>
      </c>
      <c r="S18" s="41"/>
      <c r="T18" s="39"/>
      <c r="U18" s="363"/>
      <c r="V18" s="363"/>
      <c r="W18" s="363"/>
      <c r="X18" s="317"/>
    </row>
    <row r="19" spans="1:24" ht="12.75" customHeight="1" thickBot="1">
      <c r="A19" s="323">
        <v>13</v>
      </c>
      <c r="B19" s="324" t="str">
        <f>VLOOKUP(A19,'пр.взв.'!B19:C82,2,FALSE)</f>
        <v>Паршин Сергей Владимирович</v>
      </c>
      <c r="C19" s="324" t="str">
        <f>VLOOKUP(A19,'пр.взв.'!B7:H70,3,FALSE)</f>
        <v>14.08.84 мс</v>
      </c>
      <c r="D19" s="324" t="str">
        <f>VLOOKUP(A19,'пр.взв.'!B7:H70,4,FALSE)</f>
        <v>СФО</v>
      </c>
      <c r="E19" s="28"/>
      <c r="F19" s="39"/>
      <c r="G19" s="104" t="s">
        <v>173</v>
      </c>
      <c r="H19" s="55"/>
      <c r="I19" s="41"/>
      <c r="J19" s="57"/>
      <c r="K19" s="382"/>
      <c r="L19" s="383"/>
      <c r="M19" s="383"/>
      <c r="N19" s="384"/>
      <c r="O19" s="53"/>
      <c r="P19" s="57"/>
      <c r="Q19" s="41"/>
      <c r="R19" s="104" t="s">
        <v>173</v>
      </c>
      <c r="S19" s="41"/>
      <c r="T19" s="28"/>
      <c r="U19" s="324" t="str">
        <f>VLOOKUP(X19,'пр.взв.'!B7:H70,2,FALSE)</f>
        <v>Исаев Евгений Иванович</v>
      </c>
      <c r="V19" s="324" t="str">
        <f>VLOOKUP(X19,'пр.взв.'!B7:H70,3,FALSE)</f>
        <v>05.08.79 змс</v>
      </c>
      <c r="W19" s="324" t="str">
        <f>VLOOKUP(X19,'пр.взв.'!B7:H70,4,FALSE)</f>
        <v>ПФО</v>
      </c>
      <c r="X19" s="326">
        <v>14</v>
      </c>
    </row>
    <row r="20" spans="1:24" ht="12.75" customHeight="1">
      <c r="A20" s="312"/>
      <c r="B20" s="325"/>
      <c r="C20" s="325"/>
      <c r="D20" s="325"/>
      <c r="E20" s="44" t="s">
        <v>41</v>
      </c>
      <c r="F20" s="56"/>
      <c r="G20" s="39"/>
      <c r="H20" s="49"/>
      <c r="I20" s="41"/>
      <c r="J20" s="57"/>
      <c r="K20" s="67"/>
      <c r="L20" s="378" t="s">
        <v>174</v>
      </c>
      <c r="M20" s="378"/>
      <c r="N20" s="53"/>
      <c r="O20" s="71"/>
      <c r="P20" s="57"/>
      <c r="Q20" s="28"/>
      <c r="R20" s="70"/>
      <c r="S20" s="42"/>
      <c r="T20" s="44" t="s">
        <v>42</v>
      </c>
      <c r="U20" s="325"/>
      <c r="V20" s="325"/>
      <c r="W20" s="325"/>
      <c r="X20" s="327"/>
    </row>
    <row r="21" spans="1:24" ht="12.75" customHeight="1" thickBot="1">
      <c r="A21" s="312">
        <v>29</v>
      </c>
      <c r="B21" s="362" t="e">
        <f>VLOOKUP(A21,'пр.взв.'!B21:C84,2,FALSE)</f>
        <v>#N/A</v>
      </c>
      <c r="C21" s="362" t="e">
        <f>VLOOKUP(A21,'пр.взв.'!B7:H70,3,FALSE)</f>
        <v>#N/A</v>
      </c>
      <c r="D21" s="362" t="e">
        <f>VLOOKUP(A21,'пр.взв.'!B7:H70,4,FALSE)</f>
        <v>#N/A</v>
      </c>
      <c r="E21" s="104"/>
      <c r="F21" s="39"/>
      <c r="G21" s="39"/>
      <c r="H21" s="55"/>
      <c r="I21" s="41"/>
      <c r="J21" s="57"/>
      <c r="K21" s="67"/>
      <c r="L21" s="57"/>
      <c r="M21" s="53"/>
      <c r="N21" s="53"/>
      <c r="O21" s="71"/>
      <c r="P21" s="57"/>
      <c r="Q21" s="28"/>
      <c r="R21" s="28"/>
      <c r="S21" s="28"/>
      <c r="T21" s="45"/>
      <c r="U21" s="362" t="e">
        <f>VLOOKUP(X21,'пр.взв.'!B7:H70,2,FALSE)</f>
        <v>#N/A</v>
      </c>
      <c r="V21" s="362" t="e">
        <f>VLOOKUP(X21,'пр.взв.'!B7:H70,3,FALSE)</f>
        <v>#N/A</v>
      </c>
      <c r="W21" s="362" t="e">
        <f>VLOOKUP(X21,'пр.взв.'!B7:H70,4,FALSE)</f>
        <v>#N/A</v>
      </c>
      <c r="X21" s="327">
        <v>30</v>
      </c>
    </row>
    <row r="22" spans="1:24" ht="12.75" customHeight="1" thickBot="1">
      <c r="A22" s="313"/>
      <c r="B22" s="363"/>
      <c r="C22" s="363"/>
      <c r="D22" s="363"/>
      <c r="E22" s="39"/>
      <c r="F22" s="39"/>
      <c r="G22" s="39"/>
      <c r="H22" s="49"/>
      <c r="I22" s="41"/>
      <c r="J22" s="57"/>
      <c r="K22" s="44" t="s">
        <v>45</v>
      </c>
      <c r="L22" s="57"/>
      <c r="M22" s="53"/>
      <c r="N22" s="44" t="s">
        <v>42</v>
      </c>
      <c r="O22" s="71"/>
      <c r="P22" s="57"/>
      <c r="Q22" s="28"/>
      <c r="R22" s="28"/>
      <c r="S22" s="28"/>
      <c r="T22" s="39"/>
      <c r="U22" s="363"/>
      <c r="V22" s="363"/>
      <c r="W22" s="363"/>
      <c r="X22" s="317"/>
    </row>
    <row r="23" spans="1:24" ht="12.75" customHeight="1" thickBot="1">
      <c r="A23" s="323">
        <v>3</v>
      </c>
      <c r="B23" s="324" t="str">
        <f>VLOOKUP(A23,'пр.взв.'!B7:C70,2,FALSE)</f>
        <v>Костин Дмитрий Андреевич</v>
      </c>
      <c r="C23" s="324" t="str">
        <f>VLOOKUP(A23,'пр.взв.'!B7:H70,3,FALSE)</f>
        <v>05.10.88 кмс</v>
      </c>
      <c r="D23" s="324" t="str">
        <f>VLOOKUP(A23,'пр.взв.'!B7:H70,4,FALSE)</f>
        <v>МОС</v>
      </c>
      <c r="E23" s="28"/>
      <c r="F23" s="28"/>
      <c r="G23" s="46"/>
      <c r="H23" s="46"/>
      <c r="I23" s="47"/>
      <c r="J23" s="47"/>
      <c r="K23" s="104" t="s">
        <v>174</v>
      </c>
      <c r="L23" s="57"/>
      <c r="M23" s="53"/>
      <c r="N23" s="104" t="s">
        <v>174</v>
      </c>
      <c r="O23" s="71"/>
      <c r="P23" s="57"/>
      <c r="Q23" s="28"/>
      <c r="R23" s="28"/>
      <c r="S23" s="28"/>
      <c r="T23" s="28"/>
      <c r="U23" s="324" t="str">
        <f>VLOOKUP(X23,'пр.взв.'!B7:H70,2,FALSE)</f>
        <v>Трусов Владимир Николаевич</v>
      </c>
      <c r="V23" s="324" t="str">
        <f>VLOOKUP(X23,'пр.взв.'!B7:H70,3,FALSE)</f>
        <v>24.02.85 мс</v>
      </c>
      <c r="W23" s="324" t="str">
        <f>VLOOKUP(X23,'пр.взв.'!B7:H70,4,FALSE)</f>
        <v>ЦФО</v>
      </c>
      <c r="X23" s="326">
        <v>4</v>
      </c>
    </row>
    <row r="24" spans="1:24" ht="12.75" customHeight="1">
      <c r="A24" s="312"/>
      <c r="B24" s="325"/>
      <c r="C24" s="325"/>
      <c r="D24" s="325"/>
      <c r="E24" s="44" t="s">
        <v>28</v>
      </c>
      <c r="F24" s="39"/>
      <c r="G24" s="48"/>
      <c r="H24" s="49"/>
      <c r="I24" s="50"/>
      <c r="J24" s="51"/>
      <c r="K24" s="65"/>
      <c r="L24" s="371" t="s">
        <v>59</v>
      </c>
      <c r="M24" s="371"/>
      <c r="N24" s="53"/>
      <c r="O24" s="71"/>
      <c r="P24" s="57"/>
      <c r="Q24" s="28"/>
      <c r="R24" s="28"/>
      <c r="S24" s="28"/>
      <c r="T24" s="44" t="s">
        <v>30</v>
      </c>
      <c r="U24" s="325"/>
      <c r="V24" s="325"/>
      <c r="W24" s="325"/>
      <c r="X24" s="327"/>
    </row>
    <row r="25" spans="1:24" ht="12.75" customHeight="1" thickBot="1">
      <c r="A25" s="312">
        <v>19</v>
      </c>
      <c r="B25" s="314" t="str">
        <f>VLOOKUP(A25,'пр.взв.'!B25:C88,2,FALSE)</f>
        <v>Михальченко Роман Александрович</v>
      </c>
      <c r="C25" s="314" t="str">
        <f>VLOOKUP(A25,'пр.взв.'!B7:H70,3,FALSE)</f>
        <v>27.06.87 мс</v>
      </c>
      <c r="D25" s="314" t="str">
        <f>VLOOKUP(A25,'пр.взв.'!B7:H70,4,FALSE)</f>
        <v>УФО</v>
      </c>
      <c r="E25" s="104" t="s">
        <v>174</v>
      </c>
      <c r="F25" s="54"/>
      <c r="G25" s="39"/>
      <c r="H25" s="55"/>
      <c r="I25" s="52"/>
      <c r="J25" s="50"/>
      <c r="K25" s="152">
        <v>17</v>
      </c>
      <c r="L25" s="153"/>
      <c r="M25" s="153"/>
      <c r="N25" s="154"/>
      <c r="O25" s="71"/>
      <c r="P25" s="57"/>
      <c r="Q25" s="28"/>
      <c r="R25" s="69"/>
      <c r="S25" s="68"/>
      <c r="T25" s="45"/>
      <c r="U25" s="362" t="e">
        <f>VLOOKUP(X25,'пр.взв.'!B7:H70,2,FALSE)</f>
        <v>#N/A</v>
      </c>
      <c r="V25" s="362" t="e">
        <f>VLOOKUP(X25,'пр.взв.'!B7:H70,3,FALSE)</f>
        <v>#N/A</v>
      </c>
      <c r="W25" s="362" t="e">
        <f>VLOOKUP(X25,'пр.взв.'!B7:H70,4,FALSE)</f>
        <v>#N/A</v>
      </c>
      <c r="X25" s="327">
        <v>20</v>
      </c>
    </row>
    <row r="26" spans="1:24" ht="12.75" customHeight="1" thickBot="1">
      <c r="A26" s="313"/>
      <c r="B26" s="325"/>
      <c r="C26" s="325"/>
      <c r="D26" s="325"/>
      <c r="E26" s="39"/>
      <c r="F26" s="40"/>
      <c r="G26" s="44" t="s">
        <v>28</v>
      </c>
      <c r="H26" s="51"/>
      <c r="I26" s="50"/>
      <c r="J26" s="155"/>
      <c r="K26" s="372" t="str">
        <f>VLOOKUP(K25,'пр.взв.'!B7:D78,2,FALSE)</f>
        <v>Ширяев Максим Сергеевич</v>
      </c>
      <c r="L26" s="373"/>
      <c r="M26" s="373"/>
      <c r="N26" s="374"/>
      <c r="O26" s="53"/>
      <c r="P26" s="57"/>
      <c r="Q26" s="28"/>
      <c r="R26" s="44" t="s">
        <v>40</v>
      </c>
      <c r="S26" s="41"/>
      <c r="T26" s="39"/>
      <c r="U26" s="363"/>
      <c r="V26" s="363"/>
      <c r="W26" s="363"/>
      <c r="X26" s="317"/>
    </row>
    <row r="27" spans="1:24" ht="12.75" customHeight="1" thickBot="1">
      <c r="A27" s="323">
        <v>11</v>
      </c>
      <c r="B27" s="324" t="str">
        <f>VLOOKUP(A27,'пр.взв.'!B27:C90,2,FALSE)</f>
        <v>Полехин Денис Владимирович</v>
      </c>
      <c r="C27" s="324" t="str">
        <f>VLOOKUP(A27,'пр.взв.'!B7:H70,3,FALSE)</f>
        <v>17.08.90 мс</v>
      </c>
      <c r="D27" s="324" t="str">
        <f>VLOOKUP(A27,'пр.взв.'!B7:H70,4,FALSE)</f>
        <v>ЦФО</v>
      </c>
      <c r="E27" s="28"/>
      <c r="F27" s="39"/>
      <c r="G27" s="104" t="s">
        <v>175</v>
      </c>
      <c r="H27" s="60"/>
      <c r="I27" s="51"/>
      <c r="J27" s="155"/>
      <c r="K27" s="375"/>
      <c r="L27" s="376"/>
      <c r="M27" s="376"/>
      <c r="N27" s="377"/>
      <c r="O27" s="53"/>
      <c r="P27" s="156"/>
      <c r="Q27" s="68"/>
      <c r="R27" s="104" t="s">
        <v>173</v>
      </c>
      <c r="S27" s="41"/>
      <c r="T27" s="28"/>
      <c r="U27" s="324" t="str">
        <f>VLOOKUP(X27,'пр.взв.'!B7:H70,2,FALSE)</f>
        <v>Ратько Константин Станиславович</v>
      </c>
      <c r="V27" s="324" t="str">
        <f>VLOOKUP(X27,'пр.взв.'!B7:H70,3,FALSE)</f>
        <v>06.04.85 мсмк</v>
      </c>
      <c r="W27" s="324" t="str">
        <f>VLOOKUP(X27,'пр.взв.'!B7:H70,4,FALSE)</f>
        <v>ЦФО</v>
      </c>
      <c r="X27" s="326">
        <v>12</v>
      </c>
    </row>
    <row r="28" spans="1:24" ht="12.75" customHeight="1">
      <c r="A28" s="312"/>
      <c r="B28" s="325"/>
      <c r="C28" s="325"/>
      <c r="D28" s="325"/>
      <c r="E28" s="44" t="s">
        <v>39</v>
      </c>
      <c r="F28" s="56"/>
      <c r="G28" s="39"/>
      <c r="H28" s="61"/>
      <c r="I28" s="52"/>
      <c r="J28" s="51"/>
      <c r="K28" s="67"/>
      <c r="L28" s="57"/>
      <c r="M28" s="53"/>
      <c r="N28" s="53"/>
      <c r="O28" s="71"/>
      <c r="P28" s="156"/>
      <c r="Q28" s="41"/>
      <c r="R28" s="70"/>
      <c r="S28" s="42"/>
      <c r="T28" s="44" t="s">
        <v>40</v>
      </c>
      <c r="U28" s="325"/>
      <c r="V28" s="325"/>
      <c r="W28" s="325"/>
      <c r="X28" s="327"/>
    </row>
    <row r="29" spans="1:24" ht="12.75" customHeight="1" thickBot="1">
      <c r="A29" s="312">
        <v>27</v>
      </c>
      <c r="B29" s="362" t="e">
        <f>VLOOKUP(A29,'пр.взв.'!B29:C92,2,FALSE)</f>
        <v>#N/A</v>
      </c>
      <c r="C29" s="362" t="e">
        <f>VLOOKUP(A29,'пр.взв.'!B7:H70,3,FALSE)</f>
        <v>#N/A</v>
      </c>
      <c r="D29" s="362" t="e">
        <f>VLOOKUP(A29,'пр.взв.'!B7:H70,4,FALSE)</f>
        <v>#N/A</v>
      </c>
      <c r="E29" s="104"/>
      <c r="F29" s="39"/>
      <c r="G29" s="39"/>
      <c r="H29" s="62"/>
      <c r="I29" s="52"/>
      <c r="J29" s="50"/>
      <c r="K29" s="67"/>
      <c r="L29" s="57"/>
      <c r="M29" s="53"/>
      <c r="N29" s="53"/>
      <c r="O29" s="71"/>
      <c r="P29" s="156"/>
      <c r="Q29" s="41"/>
      <c r="R29" s="28"/>
      <c r="S29" s="28"/>
      <c r="T29" s="45"/>
      <c r="U29" s="362" t="e">
        <f>VLOOKUP(X29,'пр.взв.'!B7:H70,2,FALSE)</f>
        <v>#N/A</v>
      </c>
      <c r="V29" s="362" t="e">
        <f>VLOOKUP(X29,'пр.взв.'!B7:H70,3,FALSE)</f>
        <v>#N/A</v>
      </c>
      <c r="W29" s="362" t="e">
        <f>VLOOKUP(X29,'пр.взв.'!B7:H70,4,FALSE)</f>
        <v>#N/A</v>
      </c>
      <c r="X29" s="327">
        <v>28</v>
      </c>
    </row>
    <row r="30" spans="1:24" ht="12.75" customHeight="1" thickBot="1">
      <c r="A30" s="313"/>
      <c r="B30" s="363"/>
      <c r="C30" s="363"/>
      <c r="D30" s="363"/>
      <c r="E30" s="39"/>
      <c r="F30" s="39"/>
      <c r="G30" s="40"/>
      <c r="H30" s="52"/>
      <c r="I30" s="44" t="s">
        <v>28</v>
      </c>
      <c r="J30" s="157"/>
      <c r="K30" s="67"/>
      <c r="L30" s="57"/>
      <c r="M30" s="53"/>
      <c r="N30" s="53"/>
      <c r="O30" s="72"/>
      <c r="P30" s="44" t="s">
        <v>40</v>
      </c>
      <c r="Q30" s="41"/>
      <c r="R30" s="28"/>
      <c r="S30" s="28"/>
      <c r="T30" s="39"/>
      <c r="U30" s="363"/>
      <c r="V30" s="363"/>
      <c r="W30" s="363"/>
      <c r="X30" s="317"/>
    </row>
    <row r="31" spans="1:24" ht="12.75" customHeight="1" thickBot="1">
      <c r="A31" s="323">
        <v>7</v>
      </c>
      <c r="B31" s="324" t="str">
        <f>VLOOKUP(A31,'пр.взв.'!B7:C70,2,FALSE)</f>
        <v>Хорпяков Олег Вячеславович</v>
      </c>
      <c r="C31" s="324" t="str">
        <f>VLOOKUP(A31,'пр.взв.'!B7:H70,3,FALSE)</f>
        <v>28.02.77 мс</v>
      </c>
      <c r="D31" s="324" t="str">
        <f>VLOOKUP(A31,'пр.взв.'!B7:H70,4,FALSE)</f>
        <v>МОС</v>
      </c>
      <c r="E31" s="28"/>
      <c r="F31" s="28"/>
      <c r="G31" s="39"/>
      <c r="H31" s="50"/>
      <c r="I31" s="104" t="s">
        <v>173</v>
      </c>
      <c r="J31" s="52"/>
      <c r="K31" s="41"/>
      <c r="L31" s="41"/>
      <c r="M31" s="53"/>
      <c r="N31" s="53"/>
      <c r="O31" s="53"/>
      <c r="P31" s="104" t="s">
        <v>173</v>
      </c>
      <c r="Q31" s="41"/>
      <c r="R31" s="28"/>
      <c r="S31" s="28"/>
      <c r="T31" s="28"/>
      <c r="U31" s="324" t="str">
        <f>VLOOKUP(X31,'пр.взв.'!B7:H70,2,FALSE)</f>
        <v>Рожков Вячеслав Владимирович</v>
      </c>
      <c r="V31" s="324" t="str">
        <f>VLOOKUP(X31,'пр.взв.'!B7:H70,3,FALSE)</f>
        <v>20.01.84 кмс</v>
      </c>
      <c r="W31" s="324" t="str">
        <f>VLOOKUP(X31,'пр.взв.'!B7:H70,4,FALSE)</f>
        <v>УФО</v>
      </c>
      <c r="X31" s="326">
        <v>8</v>
      </c>
    </row>
    <row r="32" spans="1:24" ht="12.75" customHeight="1">
      <c r="A32" s="312"/>
      <c r="B32" s="325"/>
      <c r="C32" s="325"/>
      <c r="D32" s="325"/>
      <c r="E32" s="44" t="s">
        <v>35</v>
      </c>
      <c r="F32" s="39"/>
      <c r="G32" s="39"/>
      <c r="H32" s="63"/>
      <c r="I32" s="41"/>
      <c r="J32" s="188" t="s">
        <v>3</v>
      </c>
      <c r="P32" s="41"/>
      <c r="Q32" s="66"/>
      <c r="R32" s="28"/>
      <c r="S32" s="28"/>
      <c r="T32" s="44" t="s">
        <v>36</v>
      </c>
      <c r="U32" s="325"/>
      <c r="V32" s="325"/>
      <c r="W32" s="325"/>
      <c r="X32" s="327"/>
    </row>
    <row r="33" spans="1:24" ht="12.75" customHeight="1" thickBot="1">
      <c r="A33" s="312">
        <v>23</v>
      </c>
      <c r="B33" s="362" t="e">
        <f>VLOOKUP(A33,'пр.взв.'!B33:C96,2,FALSE)</f>
        <v>#N/A</v>
      </c>
      <c r="C33" s="362" t="e">
        <f>VLOOKUP(A33,'пр.взв.'!B7:H70,3,FALSE)</f>
        <v>#N/A</v>
      </c>
      <c r="D33" s="362" t="e">
        <f>VLOOKUP(A33,'пр.взв.'!B7:H70,4,FALSE)</f>
        <v>#N/A</v>
      </c>
      <c r="E33" s="104"/>
      <c r="F33" s="54"/>
      <c r="G33" s="39"/>
      <c r="H33" s="62"/>
      <c r="I33" s="41"/>
      <c r="J33" s="188"/>
      <c r="K33" s="103"/>
      <c r="L33" s="110"/>
      <c r="M33" s="110"/>
      <c r="N33" s="110"/>
      <c r="O33" s="110"/>
      <c r="Q33" s="66"/>
      <c r="R33" s="69"/>
      <c r="S33" s="68"/>
      <c r="T33" s="45"/>
      <c r="U33" s="362" t="e">
        <f>VLOOKUP(X33,'пр.взв.'!B7:H70,2,FALSE)</f>
        <v>#N/A</v>
      </c>
      <c r="V33" s="362" t="e">
        <f>VLOOKUP(X33,'пр.взв.'!B7:H70,3,FALSE)</f>
        <v>#N/A</v>
      </c>
      <c r="W33" s="362" t="e">
        <f>VLOOKUP(X33,'пр.взв.'!B7:H70,4,FALSE)</f>
        <v>#N/A</v>
      </c>
      <c r="X33" s="327">
        <v>24</v>
      </c>
    </row>
    <row r="34" spans="1:24" ht="12.75" customHeight="1" thickBot="1">
      <c r="A34" s="313"/>
      <c r="B34" s="363"/>
      <c r="C34" s="363"/>
      <c r="D34" s="363"/>
      <c r="E34" s="39"/>
      <c r="F34" s="40"/>
      <c r="G34" s="44" t="s">
        <v>35</v>
      </c>
      <c r="H34" s="64"/>
      <c r="I34" s="41"/>
      <c r="J34" s="41"/>
      <c r="K34" s="109"/>
      <c r="L34" s="88">
        <v>6</v>
      </c>
      <c r="M34" s="15"/>
      <c r="N34" s="101"/>
      <c r="O34" s="102"/>
      <c r="Q34" s="72"/>
      <c r="R34" s="44" t="s">
        <v>44</v>
      </c>
      <c r="S34" s="41"/>
      <c r="T34" s="39"/>
      <c r="U34" s="363"/>
      <c r="V34" s="363"/>
      <c r="W34" s="363"/>
      <c r="X34" s="317"/>
    </row>
    <row r="35" spans="1:24" ht="12.75" customHeight="1" thickBot="1">
      <c r="A35" s="323">
        <v>15</v>
      </c>
      <c r="B35" s="324" t="str">
        <f>VLOOKUP(A35,'пр.взв.'!B35:C98,2,FALSE)</f>
        <v>Мотерн Виктор Анатольевич</v>
      </c>
      <c r="C35" s="324" t="str">
        <f>VLOOKUP(A35,'пр.взв.'!B7:H70,3,FALSE)</f>
        <v>11.08.75 кмс</v>
      </c>
      <c r="D35" s="324" t="str">
        <f>VLOOKUP(A35,'пр.взв.'!B7:H70,4,FALSE)</f>
        <v>ПФО </v>
      </c>
      <c r="E35" s="28"/>
      <c r="F35" s="39"/>
      <c r="G35" s="151" t="s">
        <v>176</v>
      </c>
      <c r="H35" s="55"/>
      <c r="I35" s="41"/>
      <c r="J35" s="41"/>
      <c r="K35" s="18"/>
      <c r="L35" s="108"/>
      <c r="M35" s="88">
        <v>18</v>
      </c>
      <c r="N35" s="106"/>
      <c r="O35" s="107"/>
      <c r="Q35" s="53"/>
      <c r="R35" s="104" t="s">
        <v>173</v>
      </c>
      <c r="S35" s="41"/>
      <c r="T35" s="28"/>
      <c r="U35" s="324" t="str">
        <f>VLOOKUP(X35,'пр.взв.'!B7:H70,2,FALSE)</f>
        <v>Гладков Алексей Иванович</v>
      </c>
      <c r="V35" s="324" t="str">
        <f>VLOOKUP(X35,'пр.взв.'!B7:H70,3,FALSE)</f>
        <v>24.11.85 мс</v>
      </c>
      <c r="W35" s="324" t="str">
        <f>VLOOKUP(X35,'пр.взв.'!B7:H70,4,FALSE)</f>
        <v>СПБ</v>
      </c>
      <c r="X35" s="326">
        <v>16</v>
      </c>
    </row>
    <row r="36" spans="1:24" ht="12.75" customHeight="1">
      <c r="A36" s="312"/>
      <c r="B36" s="325"/>
      <c r="C36" s="325"/>
      <c r="D36" s="325"/>
      <c r="E36" s="44" t="s">
        <v>43</v>
      </c>
      <c r="F36" s="56"/>
      <c r="G36" s="39"/>
      <c r="H36" s="49"/>
      <c r="I36" s="41"/>
      <c r="J36" s="41"/>
      <c r="K36" s="105"/>
      <c r="L36" s="23">
        <v>18</v>
      </c>
      <c r="M36" s="60" t="s">
        <v>173</v>
      </c>
      <c r="N36" s="26"/>
      <c r="O36" s="53"/>
      <c r="Q36" s="53"/>
      <c r="R36" s="70"/>
      <c r="S36" s="42"/>
      <c r="T36" s="44" t="s">
        <v>44</v>
      </c>
      <c r="U36" s="325"/>
      <c r="V36" s="325"/>
      <c r="W36" s="325"/>
      <c r="X36" s="327"/>
    </row>
    <row r="37" spans="1:24" ht="12.75" customHeight="1" thickBot="1">
      <c r="A37" s="312">
        <v>31</v>
      </c>
      <c r="B37" s="362" t="e">
        <f>VLOOKUP(A37,'пр.взв.'!B37:C100,2,FALSE)</f>
        <v>#N/A</v>
      </c>
      <c r="C37" s="362" t="e">
        <f>VLOOKUP(A37,'пр.взв.'!B7:H70,3,FALSE)</f>
        <v>#N/A</v>
      </c>
      <c r="D37" s="362" t="e">
        <f>VLOOKUP(A37,'пр.взв.'!B7:H70,4,FALSE)</f>
        <v>#N/A</v>
      </c>
      <c r="E37" s="104"/>
      <c r="F37" s="39"/>
      <c r="G37" s="39"/>
      <c r="H37" s="55"/>
      <c r="I37" s="41"/>
      <c r="J37" s="41"/>
      <c r="K37" s="88"/>
      <c r="L37" s="105"/>
      <c r="M37" s="25"/>
      <c r="N37" s="88">
        <v>18</v>
      </c>
      <c r="O37" s="53"/>
      <c r="P37" s="118"/>
      <c r="Q37" s="118"/>
      <c r="R37" s="159"/>
      <c r="S37" s="159"/>
      <c r="T37" s="45"/>
      <c r="U37" s="362" t="e">
        <f>VLOOKUP(X37,'пр.взв.'!B7:H70,2,FALSE)</f>
        <v>#N/A</v>
      </c>
      <c r="V37" s="362" t="e">
        <f>VLOOKUP(X37,'пр.взв.'!B7:H70,3,FALSE)</f>
        <v>#N/A</v>
      </c>
      <c r="W37" s="362" t="e">
        <f>VLOOKUP(X37,'пр.взв.'!B7:H70,4,FALSE)</f>
        <v>#N/A</v>
      </c>
      <c r="X37" s="327">
        <v>32</v>
      </c>
    </row>
    <row r="38" spans="1:24" ht="12.75" customHeight="1" thickBot="1">
      <c r="A38" s="313"/>
      <c r="B38" s="370"/>
      <c r="C38" s="370"/>
      <c r="D38" s="370"/>
      <c r="E38" s="39"/>
      <c r="F38" s="39"/>
      <c r="G38" s="39"/>
      <c r="H38" s="49"/>
      <c r="I38" s="41"/>
      <c r="J38" s="41"/>
      <c r="K38" s="108"/>
      <c r="L38" s="88">
        <v>4</v>
      </c>
      <c r="M38" s="76"/>
      <c r="N38" s="108"/>
      <c r="O38" s="119"/>
      <c r="P38" s="118"/>
      <c r="Q38" s="40"/>
      <c r="R38" s="159"/>
      <c r="S38" s="159"/>
      <c r="T38" s="39"/>
      <c r="U38" s="370"/>
      <c r="V38" s="370"/>
      <c r="W38" s="370"/>
      <c r="X38" s="317"/>
    </row>
    <row r="39" spans="1:21" ht="12.75" customHeight="1" thickBot="1">
      <c r="A39" s="1"/>
      <c r="B39" s="1"/>
      <c r="C39" s="1"/>
      <c r="E39" s="39"/>
      <c r="F39" s="39"/>
      <c r="G39" s="39"/>
      <c r="H39" s="41"/>
      <c r="I39" s="52"/>
      <c r="J39" s="50"/>
      <c r="K39" s="18"/>
      <c r="L39" s="108"/>
      <c r="M39" s="18">
        <v>16</v>
      </c>
      <c r="N39" s="160"/>
      <c r="O39" s="111">
        <v>18</v>
      </c>
      <c r="P39" s="118">
        <f>O39</f>
        <v>18</v>
      </c>
      <c r="Q39" s="39"/>
      <c r="R39" s="57"/>
      <c r="S39" s="159"/>
      <c r="T39" s="118"/>
      <c r="U39" s="118"/>
    </row>
    <row r="40" spans="1:21" ht="12.75" customHeight="1">
      <c r="A40" s="121" t="str">
        <f>HYPERLINK('[1]реквизиты'!$A$6)</f>
        <v>Гл. судья, судья МК</v>
      </c>
      <c r="B40" s="122"/>
      <c r="C40" s="127"/>
      <c r="D40" s="115"/>
      <c r="F40" s="124" t="str">
        <f>HYPERLINK('[1]реквизиты'!$G$6)</f>
        <v>Р.М. Бабоян</v>
      </c>
      <c r="G40" s="30"/>
      <c r="I40" s="30"/>
      <c r="J40" s="50"/>
      <c r="K40" s="105"/>
      <c r="L40" s="18">
        <v>16</v>
      </c>
      <c r="M40" s="55" t="s">
        <v>174</v>
      </c>
      <c r="N40" s="89"/>
      <c r="O40" s="55" t="s">
        <v>173</v>
      </c>
      <c r="P40" s="119"/>
      <c r="Q40" s="364" t="str">
        <f>VLOOKUP(P39,'пр.взв.'!B7:F70,2,FALSE)</f>
        <v>Старков Михаил Александрович</v>
      </c>
      <c r="R40" s="365"/>
      <c r="S40" s="365"/>
      <c r="T40" s="366"/>
      <c r="U40" s="118"/>
    </row>
    <row r="41" spans="1:21" ht="12.75" customHeight="1" thickBot="1">
      <c r="A41" s="30"/>
      <c r="B41" s="30"/>
      <c r="C41" s="123"/>
      <c r="D41" s="115"/>
      <c r="E41" s="15"/>
      <c r="F41" s="125" t="str">
        <f>HYPERLINK('[1]реквизиты'!$G$7)</f>
        <v>/ г. Армавир /</v>
      </c>
      <c r="H41" s="30"/>
      <c r="I41" s="30"/>
      <c r="J41" s="126"/>
      <c r="K41" s="88"/>
      <c r="L41" s="105"/>
      <c r="M41" s="88"/>
      <c r="N41" s="18">
        <v>3</v>
      </c>
      <c r="O41" s="119"/>
      <c r="P41" s="119"/>
      <c r="Q41" s="367"/>
      <c r="R41" s="368"/>
      <c r="S41" s="368"/>
      <c r="T41" s="369"/>
      <c r="U41" s="118"/>
    </row>
    <row r="42" spans="1:43" ht="12.75" customHeight="1">
      <c r="A42" s="121" t="str">
        <f>HYPERLINK('[1]реквизиты'!$A$8)</f>
        <v>Гл. секретарь, судья МК</v>
      </c>
      <c r="B42" s="30"/>
      <c r="C42" s="123"/>
      <c r="D42" s="115"/>
      <c r="E42" s="15"/>
      <c r="F42" s="124" t="str">
        <f>HYPERLINK('[1]реквизиты'!$G$8)</f>
        <v>С.М. Трескин</v>
      </c>
      <c r="G42" s="30"/>
      <c r="I42" s="30"/>
      <c r="J42" s="30"/>
      <c r="K42" s="15"/>
      <c r="L42" s="26"/>
      <c r="M42" s="26"/>
      <c r="N42" s="88"/>
      <c r="O42" s="53"/>
      <c r="P42" s="119"/>
      <c r="Q42" s="40"/>
      <c r="R42" s="40" t="s">
        <v>24</v>
      </c>
      <c r="S42" s="118"/>
      <c r="T42" s="118"/>
      <c r="U42" s="118"/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3"/>
      <c r="D43" s="140"/>
      <c r="E43" s="140"/>
      <c r="F43" s="125" t="str">
        <f>HYPERLINK('[1]реквизиты'!$G$9)</f>
        <v>/  г. Бийск /</v>
      </c>
      <c r="H43" s="116"/>
      <c r="I43" s="116"/>
      <c r="J43" s="116"/>
      <c r="K43" s="15"/>
      <c r="L43" s="15"/>
      <c r="M43" s="15"/>
      <c r="N43" s="119"/>
      <c r="O43" s="119"/>
      <c r="P43" s="119"/>
      <c r="Q43" s="118"/>
      <c r="R43" s="118"/>
      <c r="S43" s="118"/>
      <c r="T43" s="118"/>
      <c r="U43" s="11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17">
        <f>HYPERLINK('[1]реквизиты'!$A$20)</f>
      </c>
      <c r="B44" s="118"/>
      <c r="C44" s="119"/>
      <c r="D44" s="119"/>
      <c r="E44" s="57"/>
      <c r="F44" s="119"/>
      <c r="G44" s="120">
        <f>HYPERLINK('[1]реквизиты'!$G$20)</f>
      </c>
      <c r="H44" s="57"/>
      <c r="I44" s="57"/>
      <c r="J44" s="119"/>
      <c r="K44" s="15"/>
      <c r="L44" s="15"/>
      <c r="M44" s="15"/>
      <c r="N44" s="119"/>
      <c r="O44" s="57"/>
      <c r="P44" s="58">
        <f>HYPERLINK('[1]реквизиты'!$A$22)</f>
      </c>
      <c r="Q44" s="57"/>
      <c r="R44" s="57"/>
      <c r="S44" s="57"/>
      <c r="T44" s="57"/>
      <c r="U44" s="119"/>
      <c r="V44" s="58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59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59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sheetProtection/>
  <mergeCells count="144">
    <mergeCell ref="F4:S4"/>
    <mergeCell ref="I5:I6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X19:X20"/>
    <mergeCell ref="X11:X12"/>
    <mergeCell ref="X13:X14"/>
    <mergeCell ref="X9:X10"/>
    <mergeCell ref="X15:X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D37:D38"/>
    <mergeCell ref="U37:U38"/>
    <mergeCell ref="L24:M24"/>
    <mergeCell ref="D33:D34"/>
    <mergeCell ref="D25:D26"/>
    <mergeCell ref="U33:U34"/>
    <mergeCell ref="K26:N27"/>
    <mergeCell ref="U25:U26"/>
    <mergeCell ref="D17:D18"/>
    <mergeCell ref="D19:D20"/>
    <mergeCell ref="D21:D22"/>
    <mergeCell ref="D23:D24"/>
    <mergeCell ref="L20:M20"/>
    <mergeCell ref="V33:V34"/>
    <mergeCell ref="U27:U28"/>
    <mergeCell ref="V27:V28"/>
    <mergeCell ref="U29:U30"/>
    <mergeCell ref="V29:V30"/>
    <mergeCell ref="V31:V32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2012-03-09T05:41:53Z</cp:lastPrinted>
  <dcterms:created xsi:type="dcterms:W3CDTF">1996-10-08T23:32:33Z</dcterms:created>
  <dcterms:modified xsi:type="dcterms:W3CDTF">2012-03-12T07:10:48Z</dcterms:modified>
  <cp:category/>
  <cp:version/>
  <cp:contentType/>
  <cp:contentStatus/>
</cp:coreProperties>
</file>