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<sst xmlns="http://schemas.openxmlformats.org/spreadsheetml/2006/main" count="209" uniqueCount="83">
  <si>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</si>
  <si>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</si>
  <si>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</si>
  <si>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</si>
  <si>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</si>
  <si>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</si>
  <si>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</si>
  <si>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</si>
  <si>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</si>
  <si>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</si>
  <si>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</si>
  <si>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</si>
  <si>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</si>
  <si>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</si>
  <si>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</si>
  <si>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</si>
  <si>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</si>
  <si>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</si>
  <si>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</si>
  <si>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</si>
  <si>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</si>
  <si>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</si>
  <si>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</si>
  <si>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</si>
  <si>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</si>
  <si>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</si>
  <si>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</si>
  <si>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</si>
  <si>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</si>
  <si>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</si>
  <si>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</si>
  <si>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</si>
  <si>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</si>
  <si>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</si>
  <si>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</si>
  <si>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</si>
  <si>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</si>
  <si>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</si>
  <si>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</si>
  <si>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</si>
  <si>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</si>
  <si>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</si>
  <si>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</si>
  <si>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</si>
  <si>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</si>
  <si>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</si>
  <si>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16</t>
  </si>
  <si>
    <t>17</t>
  </si>
  <si>
    <t>18</t>
  </si>
  <si>
    <t>23</t>
  </si>
  <si>
    <t>27</t>
  </si>
  <si>
    <t>35</t>
  </si>
  <si>
    <t>AHATSINA Maryna</t>
  </si>
  <si>
    <t>1993 cms</t>
  </si>
  <si>
    <t>BLR</t>
  </si>
  <si>
    <t>Агатина Марина</t>
  </si>
  <si>
    <t>БЛР</t>
  </si>
  <si>
    <t>USATOVA Oleksandra</t>
  </si>
  <si>
    <t>UKR</t>
  </si>
  <si>
    <t>Усатова Александра</t>
  </si>
  <si>
    <t>УКР</t>
  </si>
  <si>
    <t>ДAMYANOVA Yoanna</t>
  </si>
  <si>
    <t>BGR</t>
  </si>
  <si>
    <t>Дамьянова Йоанна</t>
  </si>
  <si>
    <t>БОЛ</t>
  </si>
  <si>
    <t>GANDOLFI Audrey</t>
  </si>
  <si>
    <t>FRA</t>
  </si>
  <si>
    <t>Гандолфи Андри</t>
  </si>
  <si>
    <t>ФРА</t>
  </si>
  <si>
    <t>SILVYAN Kristina</t>
  </si>
  <si>
    <t>RUS</t>
  </si>
  <si>
    <t>Сильвян Кристина</t>
  </si>
  <si>
    <t>РОС</t>
  </si>
  <si>
    <t>KHAGHATRYAN Roza</t>
  </si>
  <si>
    <t>ARM</t>
  </si>
  <si>
    <t>Хачитрян Роза</t>
  </si>
  <si>
    <t>АРМ</t>
  </si>
  <si>
    <t>6.</t>
  </si>
  <si>
    <t>Weight category 52F  кg.                    Весовая категория   52    кг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</si>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</sst>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4"/>
      <color indexed="9"/>
      <name val="Arial"/>
      <family val="0"/>
    </font>
    <font>
      <b/>
      <sz val="2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19" fillId="0" borderId="8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16" fontId="1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34" fillId="0" borderId="16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/>
    </xf>
    <xf numFmtId="0" fontId="23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1" fillId="0" borderId="18" xfId="0" applyFont="1" applyFill="1" applyBorder="1" applyAlignment="1">
      <alignment horizontal="center" vertical="center"/>
    </xf>
    <xf numFmtId="0" fontId="0" fillId="0" borderId="27" xfId="15" applyFont="1" applyBorder="1" applyAlignment="1" applyProtection="1">
      <alignment horizontal="center" vertical="center" wrapText="1"/>
      <protection/>
    </xf>
    <xf numFmtId="0" fontId="28" fillId="2" borderId="10" xfId="15" applyFont="1" applyFill="1" applyBorder="1" applyAlignment="1" applyProtection="1">
      <alignment horizontal="center" vertical="center" wrapText="1"/>
      <protection/>
    </xf>
    <xf numFmtId="0" fontId="28" fillId="2" borderId="28" xfId="15" applyFont="1" applyFill="1" applyBorder="1" applyAlignment="1" applyProtection="1">
      <alignment horizontal="center" vertical="center" wrapText="1"/>
      <protection/>
    </xf>
    <xf numFmtId="0" fontId="28" fillId="2" borderId="29" xfId="15" applyFont="1" applyFill="1" applyBorder="1" applyAlignment="1" applyProtection="1">
      <alignment horizontal="center" vertical="center" wrapText="1"/>
      <protection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38" fillId="3" borderId="0" xfId="15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4" borderId="34" xfId="0" applyFont="1" applyFill="1" applyBorder="1" applyAlignment="1">
      <alignment horizontal="center" vertical="center"/>
    </xf>
    <xf numFmtId="0" fontId="30" fillId="4" borderId="33" xfId="0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43" fillId="3" borderId="9" xfId="0" applyFont="1" applyFill="1" applyBorder="1" applyAlignment="1">
      <alignment horizontal="center" vertical="center"/>
    </xf>
    <xf numFmtId="0" fontId="43" fillId="3" borderId="34" xfId="0" applyFont="1" applyFill="1" applyBorder="1" applyAlignment="1">
      <alignment horizontal="center" vertical="center"/>
    </xf>
    <xf numFmtId="0" fontId="43" fillId="3" borderId="33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43" fillId="5" borderId="9" xfId="0" applyFont="1" applyFill="1" applyBorder="1" applyAlignment="1">
      <alignment horizontal="center" vertical="center"/>
    </xf>
    <xf numFmtId="0" fontId="43" fillId="5" borderId="34" xfId="0" applyFont="1" applyFill="1" applyBorder="1" applyAlignment="1">
      <alignment horizontal="center" vertical="center"/>
    </xf>
    <xf numFmtId="0" fontId="43" fillId="5" borderId="33" xfId="0" applyFont="1" applyFill="1" applyBorder="1" applyAlignment="1">
      <alignment horizontal="center" vertical="center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5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1" fillId="0" borderId="36" xfId="16" applyNumberFormat="1" applyFont="1" applyBorder="1" applyAlignment="1">
      <alignment horizontal="center" vertical="center" wrapText="1"/>
    </xf>
    <xf numFmtId="0" fontId="11" fillId="0" borderId="37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5" xfId="16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78" fontId="12" fillId="3" borderId="18" xfId="16" applyFont="1" applyFill="1" applyBorder="1" applyAlignment="1">
      <alignment horizontal="center" vertical="center" wrapText="1"/>
    </xf>
    <xf numFmtId="178" fontId="12" fillId="3" borderId="35" xfId="16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0" xfId="16" applyFont="1" applyBorder="1" applyAlignment="1">
      <alignment horizontal="center" vertical="center" wrapText="1"/>
    </xf>
    <xf numFmtId="178" fontId="11" fillId="0" borderId="41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8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8" xfId="15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8" xfId="15" applyFont="1" applyBorder="1" applyAlignment="1">
      <alignment horizontal="left" vertical="center" wrapText="1"/>
    </xf>
    <xf numFmtId="0" fontId="13" fillId="0" borderId="18" xfId="15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44" xfId="15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0" fontId="0" fillId="0" borderId="17" xfId="15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13" fillId="0" borderId="46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35" fillId="0" borderId="4" xfId="0" applyFont="1" applyBorder="1" applyAlignment="1">
      <alignment horizontal="left" vertical="center" wrapText="1"/>
    </xf>
    <xf numFmtId="0" fontId="35" fillId="0" borderId="37" xfId="0" applyFont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9" fillId="7" borderId="9" xfId="0" applyNumberFormat="1" applyFont="1" applyFill="1" applyBorder="1" applyAlignment="1">
      <alignment horizontal="center" vertical="center"/>
    </xf>
    <xf numFmtId="0" fontId="9" fillId="7" borderId="32" xfId="0" applyNumberFormat="1" applyFont="1" applyFill="1" applyBorder="1" applyAlignment="1">
      <alignment horizontal="center" vertical="center"/>
    </xf>
    <xf numFmtId="0" fontId="9" fillId="7" borderId="33" xfId="0" applyNumberFormat="1" applyFont="1" applyFill="1" applyBorder="1" applyAlignment="1">
      <alignment horizontal="center" vertical="center"/>
    </xf>
    <xf numFmtId="0" fontId="9" fillId="7" borderId="31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8" borderId="29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8" xfId="15" applyNumberFormat="1" applyFont="1" applyFill="1" applyBorder="1" applyAlignment="1">
      <alignment horizontal="center" vertical="center" wrapText="1"/>
    </xf>
    <xf numFmtId="0" fontId="4" fillId="0" borderId="2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8" xfId="15" applyNumberFormat="1" applyFont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32" fillId="0" borderId="29" xfId="15" applyNumberFormat="1" applyFont="1" applyFill="1" applyBorder="1" applyAlignment="1">
      <alignment horizontal="center" vertical="center" wrapText="1"/>
    </xf>
    <xf numFmtId="0" fontId="32" fillId="0" borderId="10" xfId="15" applyNumberFormat="1" applyFont="1" applyFill="1" applyBorder="1" applyAlignment="1">
      <alignment horizontal="center" vertical="center" wrapText="1"/>
    </xf>
    <xf numFmtId="0" fontId="32" fillId="0" borderId="28" xfId="15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0" fontId="0" fillId="0" borderId="0" xfId="0" applyNumberFormat="1" applyBorder="1" applyAlignment="1">
      <alignment/>
    </xf>
    <xf numFmtId="49" fontId="4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15" fillId="0" borderId="35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left" vertical="center"/>
    </xf>
    <xf numFmtId="0" fontId="37" fillId="0" borderId="51" xfId="0" applyFont="1" applyFill="1" applyBorder="1" applyAlignment="1">
      <alignment vertical="center"/>
    </xf>
    <xf numFmtId="0" fontId="6" fillId="6" borderId="45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 wrapText="1"/>
    </xf>
    <xf numFmtId="0" fontId="15" fillId="7" borderId="45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                 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               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В.Бухвал</v>
          </cell>
        </row>
        <row r="9">
          <cell r="G9" t="str">
            <v>/BLR/</v>
          </cell>
          <cell r="I9" t="str">
            <v>(БЛР)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(РОС)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40"/>
  <sheetViews>
    <sheetView workbookViewId="0" topLeftCell="A1">
      <selection activeCell="H34" sqref="A1:H34"/>
    </sheetView>
  </sheetViews>
  <sheetFormatPr defaultColWidth="9.140625" defaultRowHeight="12.75"/>
  <sheetData>
    <row r="1" spans="1:8" ht="15.75" thickBot="1">
      <c r="A1" s="121" t="str">
        <f>'[1]реквизиты'!$A$2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119"/>
      <c r="C1" s="119"/>
      <c r="D1" s="119"/>
      <c r="E1" s="119"/>
      <c r="F1" s="119"/>
      <c r="G1" s="119"/>
      <c r="H1" s="120"/>
    </row>
    <row r="2" spans="1:13" ht="12.75">
      <c r="A2" s="118" t="str">
        <f>'[1]реквизиты'!$A$3</f>
        <v>April, 14-17      Prague (Czechia)                                                                                                                               14-17апреля 2011г.        Прага (Чехия)</v>
      </c>
      <c r="B2" s="118"/>
      <c r="C2" s="118"/>
      <c r="D2" s="118"/>
      <c r="E2" s="118"/>
      <c r="F2" s="118"/>
      <c r="G2" s="118"/>
      <c r="H2" s="118"/>
      <c r="M2" s="115"/>
    </row>
    <row r="3" spans="1:8" ht="18">
      <c r="A3" s="140" t="s">
        <v>41</v>
      </c>
      <c r="B3" s="140"/>
      <c r="C3" s="140"/>
      <c r="D3" s="140"/>
      <c r="E3" s="140"/>
      <c r="F3" s="140"/>
      <c r="G3" s="140"/>
      <c r="H3" s="140"/>
    </row>
    <row r="4" spans="2:13" ht="22.5" customHeight="1">
      <c r="B4" s="76"/>
      <c r="C4" s="130" t="str">
        <f>'пр.взв.'!A4</f>
        <v>Weight category 52F  кg.                    Весовая категория   52    кг</v>
      </c>
      <c r="D4" s="130"/>
      <c r="E4" s="130"/>
      <c r="F4" s="130"/>
      <c r="G4" s="130"/>
      <c r="H4" s="77"/>
      <c r="M4" s="116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 customHeight="1" thickBot="1">
      <c r="A6" s="141" t="s">
        <v>35</v>
      </c>
      <c r="B6" s="124" t="str">
        <f>VLOOKUP(J6,'пр.взв.'!B7:F22,2,FALSE)</f>
        <v>SILVYAN Kristina</v>
      </c>
      <c r="C6" s="124"/>
      <c r="D6" s="124"/>
      <c r="E6" s="124"/>
      <c r="F6" s="124"/>
      <c r="G6" s="124"/>
      <c r="H6" s="128" t="str">
        <f>VLOOKUP(J6,'пр.взв.'!B7:F22,3,FALSE)</f>
        <v>1993 cms</v>
      </c>
      <c r="I6" s="77"/>
      <c r="J6" s="78">
        <f>'пр.хода'!I13</f>
        <v>5</v>
      </c>
    </row>
    <row r="7" spans="1:10" ht="18" customHeight="1">
      <c r="A7" s="142"/>
      <c r="B7" s="124" t="str">
        <f>VLOOKUP(J7,'пр.взв.'!B8:F23,2,FALSE)</f>
        <v>Сильвян Кристина</v>
      </c>
      <c r="C7" s="124"/>
      <c r="D7" s="124"/>
      <c r="E7" s="124"/>
      <c r="F7" s="124"/>
      <c r="G7" s="124"/>
      <c r="H7" s="134"/>
      <c r="I7" s="77"/>
      <c r="J7" s="78" t="s">
        <v>82</v>
      </c>
    </row>
    <row r="8" spans="1:10" ht="18">
      <c r="A8" s="142"/>
      <c r="B8" s="125" t="str">
        <f>VLOOKUP(J6,'пр.взв.'!B7:F22,4,FALSE)</f>
        <v>RUS</v>
      </c>
      <c r="C8" s="125"/>
      <c r="D8" s="125"/>
      <c r="E8" s="125"/>
      <c r="F8" s="125"/>
      <c r="G8" s="125"/>
      <c r="H8" s="114"/>
      <c r="I8" s="77"/>
      <c r="J8" s="78"/>
    </row>
    <row r="9" spans="1:10" ht="18.75" thickBot="1">
      <c r="A9" s="143"/>
      <c r="B9" s="138" t="e">
        <v>#N/A</v>
      </c>
      <c r="C9" s="138"/>
      <c r="D9" s="138"/>
      <c r="E9" s="138"/>
      <c r="F9" s="138"/>
      <c r="G9" s="138"/>
      <c r="H9" s="139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 customHeight="1" thickBot="1">
      <c r="A11" s="135" t="s">
        <v>36</v>
      </c>
      <c r="B11" s="124" t="str">
        <f>VLOOKUP(J11,'пр.взв.'!B2:F27,2,FALSE)</f>
        <v>USATOVA Oleksandra</v>
      </c>
      <c r="C11" s="124"/>
      <c r="D11" s="124"/>
      <c r="E11" s="124"/>
      <c r="F11" s="124"/>
      <c r="G11" s="124"/>
      <c r="H11" s="128">
        <f>VLOOKUP(J11,'пр.взв.'!B2:F27,3,FALSE)</f>
        <v>1995</v>
      </c>
      <c r="I11" s="77"/>
      <c r="J11" s="78">
        <v>2</v>
      </c>
    </row>
    <row r="12" spans="1:10" ht="18" customHeight="1">
      <c r="A12" s="136"/>
      <c r="B12" s="124" t="str">
        <f>VLOOKUP(J12,'пр.взв.'!B3:F28,2,FALSE)</f>
        <v>Усатова Александра</v>
      </c>
      <c r="C12" s="124"/>
      <c r="D12" s="124"/>
      <c r="E12" s="124"/>
      <c r="F12" s="124"/>
      <c r="G12" s="124"/>
      <c r="H12" s="134"/>
      <c r="I12" s="77"/>
      <c r="J12" s="78" t="s">
        <v>79</v>
      </c>
    </row>
    <row r="13" spans="1:10" ht="18">
      <c r="A13" s="136"/>
      <c r="B13" s="125" t="str">
        <f>VLOOKUP(J11,'пр.взв.'!B2:F27,4,FALSE)</f>
        <v>UKR</v>
      </c>
      <c r="C13" s="125"/>
      <c r="D13" s="125"/>
      <c r="E13" s="125"/>
      <c r="F13" s="125"/>
      <c r="G13" s="125"/>
      <c r="H13" s="114"/>
      <c r="I13" s="77"/>
      <c r="J13" s="78"/>
    </row>
    <row r="14" spans="1:10" ht="18.75" thickBot="1">
      <c r="A14" s="137"/>
      <c r="B14" s="138" t="e">
        <v>#N/A</v>
      </c>
      <c r="C14" s="138"/>
      <c r="D14" s="138"/>
      <c r="E14" s="138"/>
      <c r="F14" s="138"/>
      <c r="G14" s="138"/>
      <c r="H14" s="139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 customHeight="1" thickBot="1">
      <c r="A16" s="131" t="s">
        <v>37</v>
      </c>
      <c r="B16" s="124" t="str">
        <f>VLOOKUP(J16,'пр.взв.'!B1:F32,2,FALSE)</f>
        <v>AHATSINA Maryna</v>
      </c>
      <c r="C16" s="124"/>
      <c r="D16" s="124"/>
      <c r="E16" s="124"/>
      <c r="F16" s="124"/>
      <c r="G16" s="124"/>
      <c r="H16" s="128" t="str">
        <f>VLOOKUP(J16,'пр.взв.'!B1:F32,3,FALSE)</f>
        <v>1993 cms</v>
      </c>
      <c r="I16" s="77"/>
      <c r="J16" s="78">
        <f>'пр.хода'!C28</f>
        <v>1</v>
      </c>
    </row>
    <row r="17" spans="1:10" ht="18" customHeight="1">
      <c r="A17" s="132"/>
      <c r="B17" s="124" t="str">
        <f>VLOOKUP(J17,'пр.взв.'!B2:F33,2,FALSE)</f>
        <v>Агатина Марина</v>
      </c>
      <c r="C17" s="124"/>
      <c r="D17" s="124"/>
      <c r="E17" s="124"/>
      <c r="F17" s="124"/>
      <c r="G17" s="124"/>
      <c r="H17" s="134"/>
      <c r="I17" s="77"/>
      <c r="J17" s="78" t="s">
        <v>45</v>
      </c>
    </row>
    <row r="18" spans="1:10" ht="18">
      <c r="A18" s="132"/>
      <c r="B18" s="125" t="str">
        <f>VLOOKUP(J16,'пр.взв.'!B1:F32,4,FALSE)</f>
        <v>BLR</v>
      </c>
      <c r="C18" s="125"/>
      <c r="D18" s="125"/>
      <c r="E18" s="125"/>
      <c r="F18" s="125"/>
      <c r="G18" s="125"/>
      <c r="H18" s="114"/>
      <c r="I18" s="77"/>
      <c r="J18" s="78"/>
    </row>
    <row r="19" spans="1:10" ht="18.75" thickBot="1">
      <c r="A19" s="133"/>
      <c r="B19" s="122" t="s">
        <v>54</v>
      </c>
      <c r="C19" s="122"/>
      <c r="D19" s="122"/>
      <c r="E19" s="122"/>
      <c r="F19" s="122"/>
      <c r="G19" s="122"/>
      <c r="H19" s="123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 customHeight="1" thickBot="1">
      <c r="A21" s="131" t="s">
        <v>37</v>
      </c>
      <c r="B21" s="124" t="str">
        <f>VLOOKUP(J21,'пр.взв.'!B2:F37,2,FALSE)</f>
        <v>KHAGHATRYAN Roza</v>
      </c>
      <c r="C21" s="124"/>
      <c r="D21" s="124"/>
      <c r="E21" s="124"/>
      <c r="F21" s="124"/>
      <c r="G21" s="124"/>
      <c r="H21" s="128">
        <f>VLOOKUP(J21,'пр.взв.'!B2:F37,3,FALSE)</f>
        <v>1994</v>
      </c>
      <c r="I21" s="77"/>
      <c r="J21" s="78">
        <f>'пр.хода'!J28</f>
        <v>6</v>
      </c>
    </row>
    <row r="22" spans="1:10" ht="18" customHeight="1">
      <c r="A22" s="132"/>
      <c r="B22" s="124" t="s">
        <v>75</v>
      </c>
      <c r="C22" s="124"/>
      <c r="D22" s="124"/>
      <c r="E22" s="124"/>
      <c r="F22" s="124"/>
      <c r="G22" s="124"/>
      <c r="H22" s="134"/>
      <c r="I22" s="77"/>
      <c r="J22" s="78" t="s">
        <v>77</v>
      </c>
    </row>
    <row r="23" spans="1:9" ht="18">
      <c r="A23" s="132"/>
      <c r="B23" s="125" t="str">
        <f>VLOOKUP(J21,'пр.взв.'!B2:F37,4,FALSE)</f>
        <v>ARM</v>
      </c>
      <c r="C23" s="125"/>
      <c r="D23" s="125"/>
      <c r="E23" s="125"/>
      <c r="F23" s="125"/>
      <c r="G23" s="125"/>
      <c r="H23" s="114"/>
      <c r="I23" s="77"/>
    </row>
    <row r="24" spans="1:9" ht="18.75" thickBot="1">
      <c r="A24" s="133"/>
      <c r="B24" s="122" t="s">
        <v>74</v>
      </c>
      <c r="C24" s="122"/>
      <c r="D24" s="122"/>
      <c r="E24" s="122"/>
      <c r="F24" s="122"/>
      <c r="G24" s="122"/>
      <c r="H24" s="123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42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26"/>
      <c r="B28" s="127"/>
      <c r="C28" s="127"/>
      <c r="D28" s="127"/>
      <c r="E28" s="127"/>
      <c r="F28" s="127"/>
      <c r="G28" s="127"/>
      <c r="H28" s="128"/>
    </row>
    <row r="29" spans="1:8" ht="13.5" thickBot="1">
      <c r="A29" s="129"/>
      <c r="B29" s="122"/>
      <c r="C29" s="122"/>
      <c r="D29" s="122"/>
      <c r="E29" s="122"/>
      <c r="F29" s="122"/>
      <c r="G29" s="122"/>
      <c r="H29" s="123"/>
    </row>
    <row r="32" spans="1:8" ht="18">
      <c r="A32" s="77" t="s">
        <v>43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9">
    <mergeCell ref="B9:H9"/>
    <mergeCell ref="B13:G13"/>
    <mergeCell ref="B14:H14"/>
    <mergeCell ref="A1:H1"/>
    <mergeCell ref="A2:H2"/>
    <mergeCell ref="A3:H3"/>
    <mergeCell ref="A6:A9"/>
    <mergeCell ref="H6:H7"/>
    <mergeCell ref="B6:G6"/>
    <mergeCell ref="B7:G7"/>
    <mergeCell ref="B8:G8"/>
    <mergeCell ref="A28:H29"/>
    <mergeCell ref="C4:G4"/>
    <mergeCell ref="A21:A24"/>
    <mergeCell ref="H21:H22"/>
    <mergeCell ref="A16:A19"/>
    <mergeCell ref="H16:H17"/>
    <mergeCell ref="A11:A14"/>
    <mergeCell ref="H11:H12"/>
    <mergeCell ref="B11:G11"/>
    <mergeCell ref="B12:G12"/>
    <mergeCell ref="B16:G16"/>
    <mergeCell ref="B17:G17"/>
    <mergeCell ref="B18:G18"/>
    <mergeCell ref="B24:H24"/>
    <mergeCell ref="B19:H19"/>
    <mergeCell ref="B21:G21"/>
    <mergeCell ref="B22:G22"/>
    <mergeCell ref="B23:G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E34" sqref="E34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44" t="s">
        <v>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7.75" customHeight="1">
      <c r="A2" s="144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8" customHeight="1">
      <c r="A3" s="172" t="str">
        <f>'пр.взв.'!A4</f>
        <v>Weight category 52F  кg.                    Весовая категория   52    кг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27.75" customHeight="1" hidden="1" thickBot="1">
      <c r="A4" s="146" t="s">
        <v>38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9.5" customHeight="1" hidden="1">
      <c r="A6" s="149">
        <v>1</v>
      </c>
      <c r="B6" s="152">
        <f>'пр.хода'!A26</f>
        <v>1</v>
      </c>
      <c r="C6" s="154" t="s">
        <v>21</v>
      </c>
      <c r="D6" s="156" t="str">
        <f>VLOOKUP(B6,'пр.взв.'!B7:E22,2,FALSE)</f>
        <v>AHATSINA Maryna</v>
      </c>
      <c r="E6" s="167" t="str">
        <f>VLOOKUP(B6,'пр.взв.'!B7:E22,3,FALSE)</f>
        <v>1993 cms</v>
      </c>
      <c r="F6" s="174" t="str">
        <f>VLOOKUP(B6,'пр.взв.'!B7:E22,4,FALSE)</f>
        <v>BLR</v>
      </c>
      <c r="G6" s="165"/>
      <c r="H6" s="147"/>
      <c r="I6" s="165"/>
      <c r="J6" s="147"/>
      <c r="K6" s="60" t="s">
        <v>24</v>
      </c>
    </row>
    <row r="7" spans="1:11" ht="19.5" customHeight="1" hidden="1" thickBot="1">
      <c r="A7" s="150"/>
      <c r="B7" s="153"/>
      <c r="C7" s="155"/>
      <c r="D7" s="157"/>
      <c r="E7" s="162"/>
      <c r="F7" s="169"/>
      <c r="G7" s="164"/>
      <c r="H7" s="148"/>
      <c r="I7" s="164"/>
      <c r="J7" s="148"/>
      <c r="K7" s="61" t="s">
        <v>2</v>
      </c>
    </row>
    <row r="8" spans="1:11" ht="19.5" customHeight="1" hidden="1">
      <c r="A8" s="150"/>
      <c r="B8" s="152">
        <f>'пр.хода'!A30</f>
        <v>3</v>
      </c>
      <c r="C8" s="159" t="s">
        <v>22</v>
      </c>
      <c r="D8" s="170" t="str">
        <f>VLOOKUP(B8,'пр.взв.'!B7:E22,2,FALSE)</f>
        <v>ДAMYANOVA Yoanna</v>
      </c>
      <c r="E8" s="161">
        <f>VLOOKUP(B8,'пр.взв.'!B7:E22,3,FALSE)</f>
        <v>1994</v>
      </c>
      <c r="F8" s="168" t="str">
        <f>VLOOKUP(B8,'пр.взв.'!B7:E22,4,FALSE)</f>
        <v>BGR</v>
      </c>
      <c r="G8" s="163"/>
      <c r="H8" s="147"/>
      <c r="I8" s="165"/>
      <c r="J8" s="147"/>
      <c r="K8" s="61" t="s">
        <v>25</v>
      </c>
    </row>
    <row r="9" spans="1:11" ht="19.5" customHeight="1" hidden="1" thickBot="1">
      <c r="A9" s="151"/>
      <c r="B9" s="153"/>
      <c r="C9" s="160"/>
      <c r="D9" s="171"/>
      <c r="E9" s="162"/>
      <c r="F9" s="169"/>
      <c r="G9" s="164"/>
      <c r="H9" s="148"/>
      <c r="I9" s="164"/>
      <c r="J9" s="148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9.5" customHeight="1" hidden="1">
      <c r="A12" s="149">
        <v>2</v>
      </c>
      <c r="B12" s="152">
        <f>'пр.хода'!F26</f>
        <v>6</v>
      </c>
      <c r="C12" s="154" t="s">
        <v>21</v>
      </c>
      <c r="D12" s="156" t="str">
        <f>VLOOKUP(B12,'пр.взв.'!B7:E22,2,FALSE)</f>
        <v>KHAGHATRYAN Roza</v>
      </c>
      <c r="E12" s="167">
        <f>VLOOKUP(B12,'пр.взв.'!B7:E22,3,FALSE)</f>
        <v>1994</v>
      </c>
      <c r="F12" s="167" t="str">
        <f>VLOOKUP(B12,'пр.взв.'!B7:E22,4,FALSE)</f>
        <v>ARM</v>
      </c>
      <c r="G12" s="165"/>
      <c r="H12" s="147"/>
      <c r="I12" s="165"/>
      <c r="J12" s="147"/>
      <c r="K12" s="60" t="s">
        <v>24</v>
      </c>
    </row>
    <row r="13" spans="1:11" ht="19.5" customHeight="1" hidden="1" thickBot="1">
      <c r="A13" s="150"/>
      <c r="B13" s="153"/>
      <c r="C13" s="155"/>
      <c r="D13" s="157"/>
      <c r="E13" s="162"/>
      <c r="F13" s="162"/>
      <c r="G13" s="164"/>
      <c r="H13" s="148"/>
      <c r="I13" s="164"/>
      <c r="J13" s="148"/>
      <c r="K13" s="61" t="s">
        <v>2</v>
      </c>
    </row>
    <row r="14" spans="1:11" ht="19.5" customHeight="1" hidden="1">
      <c r="A14" s="150"/>
      <c r="B14" s="152">
        <f>'пр.хода'!F30</f>
        <v>4</v>
      </c>
      <c r="C14" s="159" t="s">
        <v>22</v>
      </c>
      <c r="D14" s="158" t="str">
        <f>VLOOKUP(B14,'пр.взв.'!B7:E22,2,FALSE)</f>
        <v>GANDOLFI Audrey</v>
      </c>
      <c r="E14" s="161">
        <f>VLOOKUP(B14,'пр.взв.'!B7:E22,3,FALSE)</f>
        <v>1994</v>
      </c>
      <c r="F14" s="161" t="str">
        <f>VLOOKUP(B14,'пр.взв.'!B7:E22,4,FALSE)</f>
        <v>FRA</v>
      </c>
      <c r="G14" s="163"/>
      <c r="H14" s="147"/>
      <c r="I14" s="165"/>
      <c r="J14" s="147"/>
      <c r="K14" s="61" t="s">
        <v>25</v>
      </c>
    </row>
    <row r="15" spans="1:11" ht="19.5" customHeight="1" hidden="1" thickBot="1">
      <c r="A15" s="151"/>
      <c r="B15" s="153"/>
      <c r="C15" s="160"/>
      <c r="D15" s="157"/>
      <c r="E15" s="162"/>
      <c r="F15" s="162"/>
      <c r="G15" s="164"/>
      <c r="H15" s="148"/>
      <c r="I15" s="164"/>
      <c r="J15" s="148"/>
      <c r="K15" s="62"/>
    </row>
    <row r="16" spans="1:11" ht="19.5" customHeight="1" hidden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66" t="s">
        <v>23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9.5" customHeight="1">
      <c r="A19" s="149"/>
      <c r="B19" s="152">
        <f>'пр.хода'!G8</f>
        <v>5</v>
      </c>
      <c r="C19" s="154" t="s">
        <v>21</v>
      </c>
      <c r="D19" s="156" t="str">
        <f>VLOOKUP(B19,'пр.взв.'!B7:E22,2,FALSE)</f>
        <v>SILVYAN Kristina</v>
      </c>
      <c r="E19" s="167" t="str">
        <f>VLOOKUP(B19,'пр.взв.'!B7:E22,3,FALSE)</f>
        <v>1993 cms</v>
      </c>
      <c r="F19" s="167" t="str">
        <f>VLOOKUP(B19,'пр.взв.'!B7:E22,4,FALSE)</f>
        <v>RUS</v>
      </c>
      <c r="G19" s="165"/>
      <c r="H19" s="147"/>
      <c r="I19" s="165"/>
      <c r="J19" s="147"/>
      <c r="K19" s="60" t="s">
        <v>24</v>
      </c>
    </row>
    <row r="20" spans="1:11" ht="19.5" customHeight="1" thickBot="1">
      <c r="A20" s="150"/>
      <c r="B20" s="153"/>
      <c r="C20" s="155"/>
      <c r="D20" s="157"/>
      <c r="E20" s="162"/>
      <c r="F20" s="162"/>
      <c r="G20" s="164"/>
      <c r="H20" s="148"/>
      <c r="I20" s="164"/>
      <c r="J20" s="148"/>
      <c r="K20" s="61" t="s">
        <v>2</v>
      </c>
    </row>
    <row r="21" spans="1:11" ht="19.5" customHeight="1">
      <c r="A21" s="150"/>
      <c r="B21" s="152">
        <f>'пр.хода'!G18</f>
        <v>2</v>
      </c>
      <c r="C21" s="159" t="s">
        <v>22</v>
      </c>
      <c r="D21" s="158" t="str">
        <f>VLOOKUP(B21,'пр.взв.'!B7:E22,2,FALSE)</f>
        <v>USATOVA Oleksandra</v>
      </c>
      <c r="E21" s="161">
        <f>VLOOKUP(B21,'пр.взв.'!B7:E22,3,FALSE)</f>
        <v>1995</v>
      </c>
      <c r="F21" s="161" t="str">
        <f>VLOOKUP(B21,'пр.взв.'!B7:E22,4,FALSE)</f>
        <v>UKR</v>
      </c>
      <c r="G21" s="163"/>
      <c r="H21" s="147"/>
      <c r="I21" s="165"/>
      <c r="J21" s="147"/>
      <c r="K21" s="61" t="s">
        <v>25</v>
      </c>
    </row>
    <row r="22" spans="1:11" ht="19.5" customHeight="1" thickBot="1">
      <c r="A22" s="151"/>
      <c r="B22" s="153"/>
      <c r="C22" s="160"/>
      <c r="D22" s="157"/>
      <c r="E22" s="162"/>
      <c r="F22" s="162"/>
      <c r="G22" s="164"/>
      <c r="H22" s="148"/>
      <c r="I22" s="164"/>
      <c r="J22" s="148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75" t="str">
        <f>'[1]реквизиты'!$G$8</f>
        <v>V. Bukhval</v>
      </c>
      <c r="I24" s="175"/>
      <c r="J24" s="175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2"/>
      <c r="G25" s="2"/>
      <c r="H25" s="83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75" t="str">
        <f>'[1]реквизиты'!$G$10</f>
        <v>N. Glushkova</v>
      </c>
      <c r="I26" s="175"/>
      <c r="J26" s="175"/>
      <c r="K26" t="str">
        <f>'[1]реквизиты'!$G$11</f>
        <v>/RUS/</v>
      </c>
    </row>
  </sheetData>
  <mergeCells count="64"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E8:E9"/>
    <mergeCell ref="F8:F9"/>
    <mergeCell ref="G8:G9"/>
    <mergeCell ref="E12:E13"/>
    <mergeCell ref="F12:F13"/>
    <mergeCell ref="G12:G13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F21:F22"/>
    <mergeCell ref="G21:G22"/>
    <mergeCell ref="H21:H22"/>
    <mergeCell ref="E21:E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F24" sqref="F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3" t="s">
        <v>12</v>
      </c>
      <c r="B1" s="183"/>
      <c r="C1" s="183"/>
      <c r="D1" s="183"/>
      <c r="E1" s="183"/>
      <c r="F1" s="183"/>
    </row>
    <row r="2" spans="1:6" ht="28.5" customHeight="1">
      <c r="A2" s="182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182"/>
      <c r="C2" s="182"/>
      <c r="D2" s="182"/>
      <c r="E2" s="182"/>
      <c r="F2" s="182"/>
    </row>
    <row r="3" spans="1:10" ht="17.25" customHeight="1">
      <c r="A3" s="184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3" s="184"/>
      <c r="C3" s="184"/>
      <c r="D3" s="184"/>
      <c r="E3" s="184"/>
      <c r="F3" s="184"/>
      <c r="G3" s="11"/>
      <c r="H3" s="11"/>
      <c r="I3" s="11"/>
      <c r="J3" s="12"/>
    </row>
    <row r="4" spans="1:10" ht="21.75" customHeight="1" thickBot="1">
      <c r="A4" s="177" t="s">
        <v>78</v>
      </c>
      <c r="B4" s="177"/>
      <c r="C4" s="177"/>
      <c r="D4" s="177"/>
      <c r="E4" s="177"/>
      <c r="F4" s="177"/>
      <c r="G4" s="11"/>
      <c r="H4" s="11"/>
      <c r="I4" s="11"/>
      <c r="J4" s="12"/>
    </row>
    <row r="5" spans="1:6" ht="12.75" customHeight="1">
      <c r="A5" s="178" t="s">
        <v>5</v>
      </c>
      <c r="B5" s="180" t="s">
        <v>6</v>
      </c>
      <c r="C5" s="178" t="s">
        <v>7</v>
      </c>
      <c r="D5" s="178" t="s">
        <v>32</v>
      </c>
      <c r="E5" s="178" t="s">
        <v>9</v>
      </c>
      <c r="F5" s="178" t="s">
        <v>10</v>
      </c>
    </row>
    <row r="6" spans="1:6" ht="12.75" customHeight="1" thickBot="1">
      <c r="A6" s="179" t="s">
        <v>5</v>
      </c>
      <c r="B6" s="181"/>
      <c r="C6" s="179" t="s">
        <v>7</v>
      </c>
      <c r="D6" s="179" t="s">
        <v>8</v>
      </c>
      <c r="E6" s="179" t="s">
        <v>9</v>
      </c>
      <c r="F6" s="179" t="s">
        <v>10</v>
      </c>
    </row>
    <row r="7" spans="1:6" ht="12.75" customHeight="1">
      <c r="A7" s="176" t="s">
        <v>46</v>
      </c>
      <c r="B7" s="94">
        <v>1</v>
      </c>
      <c r="C7" s="101" t="s">
        <v>52</v>
      </c>
      <c r="D7" s="97" t="s">
        <v>53</v>
      </c>
      <c r="E7" s="102" t="s">
        <v>54</v>
      </c>
      <c r="F7" s="176"/>
    </row>
    <row r="8" spans="1:6" ht="12.75" customHeight="1" thickBot="1">
      <c r="A8" s="176" t="s">
        <v>46</v>
      </c>
      <c r="B8" s="99" t="s">
        <v>45</v>
      </c>
      <c r="C8" s="98" t="s">
        <v>55</v>
      </c>
      <c r="D8" s="87"/>
      <c r="E8" s="98" t="s">
        <v>56</v>
      </c>
      <c r="F8" s="176"/>
    </row>
    <row r="9" spans="1:6" ht="12.75" customHeight="1">
      <c r="A9" s="176" t="s">
        <v>47</v>
      </c>
      <c r="B9" s="96">
        <v>2</v>
      </c>
      <c r="C9" s="101" t="s">
        <v>57</v>
      </c>
      <c r="D9" s="97">
        <v>1995</v>
      </c>
      <c r="E9" s="102" t="s">
        <v>58</v>
      </c>
      <c r="F9" s="176"/>
    </row>
    <row r="10" spans="1:6" ht="12.75" customHeight="1" thickBot="1">
      <c r="A10" s="176" t="s">
        <v>47</v>
      </c>
      <c r="B10" s="95" t="s">
        <v>79</v>
      </c>
      <c r="C10" s="98" t="s">
        <v>59</v>
      </c>
      <c r="D10" s="87"/>
      <c r="E10" s="98" t="s">
        <v>60</v>
      </c>
      <c r="F10" s="176"/>
    </row>
    <row r="11" spans="1:6" ht="12.75" customHeight="1">
      <c r="A11" s="176" t="s">
        <v>48</v>
      </c>
      <c r="B11" s="96">
        <v>3</v>
      </c>
      <c r="C11" s="101" t="s">
        <v>61</v>
      </c>
      <c r="D11" s="97">
        <v>1994</v>
      </c>
      <c r="E11" s="102" t="s">
        <v>62</v>
      </c>
      <c r="F11" s="176"/>
    </row>
    <row r="12" spans="1:6" ht="15" customHeight="1" thickBot="1">
      <c r="A12" s="176" t="s">
        <v>48</v>
      </c>
      <c r="B12" s="95" t="s">
        <v>80</v>
      </c>
      <c r="C12" s="98" t="s">
        <v>63</v>
      </c>
      <c r="D12" s="87"/>
      <c r="E12" s="98" t="s">
        <v>64</v>
      </c>
      <c r="F12" s="176"/>
    </row>
    <row r="13" spans="1:6" ht="12.75" customHeight="1">
      <c r="A13" s="176" t="s">
        <v>49</v>
      </c>
      <c r="B13" s="96">
        <v>4</v>
      </c>
      <c r="C13" s="101" t="s">
        <v>65</v>
      </c>
      <c r="D13" s="97">
        <v>1994</v>
      </c>
      <c r="E13" s="102" t="s">
        <v>66</v>
      </c>
      <c r="F13" s="176"/>
    </row>
    <row r="14" spans="1:6" ht="15" customHeight="1" thickBot="1">
      <c r="A14" s="176" t="s">
        <v>49</v>
      </c>
      <c r="B14" s="95" t="s">
        <v>81</v>
      </c>
      <c r="C14" s="98" t="s">
        <v>67</v>
      </c>
      <c r="D14" s="87"/>
      <c r="E14" s="98" t="s">
        <v>68</v>
      </c>
      <c r="F14" s="176"/>
    </row>
    <row r="15" spans="1:6" ht="15" customHeight="1">
      <c r="A15" s="176" t="s">
        <v>50</v>
      </c>
      <c r="B15" s="96">
        <v>5</v>
      </c>
      <c r="C15" s="101" t="s">
        <v>69</v>
      </c>
      <c r="D15" s="97" t="s">
        <v>53</v>
      </c>
      <c r="E15" s="102" t="s">
        <v>70</v>
      </c>
      <c r="F15" s="176"/>
    </row>
    <row r="16" spans="1:6" ht="15.75" customHeight="1" thickBot="1">
      <c r="A16" s="176" t="s">
        <v>50</v>
      </c>
      <c r="B16" s="95" t="s">
        <v>82</v>
      </c>
      <c r="C16" s="98" t="s">
        <v>71</v>
      </c>
      <c r="D16" s="87"/>
      <c r="E16" s="98" t="s">
        <v>72</v>
      </c>
      <c r="F16" s="176"/>
    </row>
    <row r="17" spans="1:6" ht="12.75" customHeight="1">
      <c r="A17" s="176" t="s">
        <v>51</v>
      </c>
      <c r="B17" s="96">
        <v>6</v>
      </c>
      <c r="C17" s="101" t="s">
        <v>73</v>
      </c>
      <c r="D17" s="97">
        <v>1994</v>
      </c>
      <c r="E17" s="102" t="s">
        <v>74</v>
      </c>
      <c r="F17" s="176"/>
    </row>
    <row r="18" spans="1:6" ht="15" customHeight="1">
      <c r="A18" s="176" t="s">
        <v>51</v>
      </c>
      <c r="B18" s="95" t="s">
        <v>77</v>
      </c>
      <c r="C18" s="98" t="s">
        <v>75</v>
      </c>
      <c r="D18" s="87"/>
      <c r="E18" s="98" t="s">
        <v>76</v>
      </c>
      <c r="F18" s="176"/>
    </row>
    <row r="19" spans="1:6" ht="12.75" customHeight="1">
      <c r="A19" s="185">
        <v>7</v>
      </c>
      <c r="B19" s="96">
        <v>7</v>
      </c>
      <c r="C19" s="93"/>
      <c r="D19" s="176"/>
      <c r="E19" s="93"/>
      <c r="F19" s="176"/>
    </row>
    <row r="20" spans="1:6" ht="15" customHeight="1">
      <c r="A20" s="185"/>
      <c r="B20" s="95"/>
      <c r="C20" s="92"/>
      <c r="D20" s="176"/>
      <c r="E20" s="92"/>
      <c r="F20" s="176"/>
    </row>
    <row r="21" spans="1:6" ht="12.75" customHeight="1">
      <c r="A21" s="185">
        <v>8</v>
      </c>
      <c r="B21" s="96">
        <v>8</v>
      </c>
      <c r="C21" s="93"/>
      <c r="D21" s="176"/>
      <c r="E21" s="93"/>
      <c r="F21" s="176"/>
    </row>
    <row r="22" spans="1:6" ht="15" customHeight="1">
      <c r="A22" s="185"/>
      <c r="B22" s="95"/>
      <c r="C22" s="92"/>
      <c r="D22" s="176"/>
      <c r="E22" s="92"/>
      <c r="F22" s="176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8">
    <mergeCell ref="A1:F1"/>
    <mergeCell ref="A3:F3"/>
    <mergeCell ref="F21:F22"/>
    <mergeCell ref="A21:A22"/>
    <mergeCell ref="D21:D22"/>
    <mergeCell ref="F19:F20"/>
    <mergeCell ref="A17:A18"/>
    <mergeCell ref="A19:A20"/>
    <mergeCell ref="D19:D20"/>
    <mergeCell ref="F17:F18"/>
    <mergeCell ref="F15:F16"/>
    <mergeCell ref="A15:A16"/>
    <mergeCell ref="A2:F2"/>
    <mergeCell ref="F7:F8"/>
    <mergeCell ref="F11:F12"/>
    <mergeCell ref="F9:F10"/>
    <mergeCell ref="F13:F14"/>
    <mergeCell ref="A13:A14"/>
    <mergeCell ref="A9:A10"/>
    <mergeCell ref="A11:A12"/>
    <mergeCell ref="A7:A8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89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D1" s="190"/>
      <c r="E1" s="190"/>
      <c r="F1" s="190"/>
      <c r="G1" s="190"/>
      <c r="H1" s="190"/>
      <c r="I1" s="190"/>
      <c r="J1" s="191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92">
        <f>HYPERLINK('[2]ИТ.ПР'!$A$8)</f>
      </c>
      <c r="D2" s="192"/>
      <c r="E2" s="192"/>
      <c r="F2" s="192"/>
      <c r="G2" s="192"/>
      <c r="H2" s="192"/>
      <c r="I2" s="192"/>
      <c r="J2" s="192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93" t="str">
        <f>HYPERLINK('пр.взв.'!A4)</f>
        <v>Weight category 52F  кg.                    Весовая категория   52    кг</v>
      </c>
      <c r="D3" s="194"/>
      <c r="E3" s="194"/>
      <c r="F3" s="194"/>
      <c r="G3" s="194"/>
      <c r="H3" s="194"/>
      <c r="I3" s="194"/>
      <c r="J3" s="195"/>
      <c r="K3" s="42"/>
      <c r="L3" s="42"/>
      <c r="M3" s="42"/>
    </row>
    <row r="4" spans="1:13" ht="16.5" thickBot="1">
      <c r="A4" s="188" t="s">
        <v>0</v>
      </c>
      <c r="B4" s="188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96">
        <v>1</v>
      </c>
      <c r="B5" s="198" t="str">
        <f>VLOOKUP(A5,'пр.взв.'!B7:C22,2,FALSE)</f>
        <v>AHATSINA Maryna</v>
      </c>
      <c r="C5" s="200" t="str">
        <f>VLOOKUP(B5,'пр.взв.'!C7:D22,2,FALSE)</f>
        <v>1993 cms</v>
      </c>
      <c r="D5" s="202" t="str">
        <f>VLOOKUP(A5,'пр.взв.'!B5:E20,4,FALSE)</f>
        <v>BLR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97"/>
      <c r="B6" s="199"/>
      <c r="C6" s="201"/>
      <c r="D6" s="203"/>
      <c r="E6" s="186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4">
        <v>5</v>
      </c>
      <c r="B7" s="205" t="str">
        <f>VLOOKUP(A7,'пр.взв.'!B9:C24,2,FALSE)</f>
        <v>SILVYAN Kristina</v>
      </c>
      <c r="C7" s="206" t="str">
        <f>VLOOKUP(B7,'пр.взв.'!C9:D24,2,FALSE)</f>
        <v>1993 cms</v>
      </c>
      <c r="D7" s="207" t="str">
        <f>VLOOKUP(A7,'пр.взв.'!B5:E20,4,FALSE)</f>
        <v>RUS</v>
      </c>
      <c r="E7" s="187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97"/>
      <c r="B8" s="199"/>
      <c r="C8" s="201"/>
      <c r="D8" s="208"/>
      <c r="E8" s="20"/>
      <c r="F8" s="22"/>
      <c r="G8" s="186"/>
      <c r="H8" s="26"/>
      <c r="I8" s="20"/>
      <c r="J8" s="20"/>
      <c r="K8" s="20"/>
      <c r="L8" s="20"/>
      <c r="M8" s="20"/>
    </row>
    <row r="9" spans="1:13" ht="15" customHeight="1" thickBot="1">
      <c r="A9" s="196">
        <v>3</v>
      </c>
      <c r="B9" s="198" t="str">
        <f>VLOOKUP(A9,'пр.взв.'!B11:C26,2,FALSE)</f>
        <v>ДAMYANOVA Yoanna</v>
      </c>
      <c r="C9" s="200">
        <f>VLOOKUP(B9,'пр.взв.'!C11:D26,2,FALSE)</f>
        <v>1994</v>
      </c>
      <c r="D9" s="202" t="str">
        <f>VLOOKUP(A9,'пр.взв.'!B5:E20,4,FALSE)</f>
        <v>BGR</v>
      </c>
      <c r="E9" s="20"/>
      <c r="F9" s="22"/>
      <c r="G9" s="187"/>
      <c r="H9" s="2"/>
      <c r="I9" s="24"/>
      <c r="J9" s="22"/>
      <c r="K9" s="20"/>
      <c r="L9" s="20"/>
      <c r="M9" s="20"/>
    </row>
    <row r="10" spans="1:13" ht="15" customHeight="1">
      <c r="A10" s="197"/>
      <c r="B10" s="199"/>
      <c r="C10" s="201"/>
      <c r="D10" s="203"/>
      <c r="E10" s="186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4">
        <v>7</v>
      </c>
      <c r="B11" s="205">
        <f>VLOOKUP(A11,'пр.взв.'!B13:C28,2,FALSE)</f>
        <v>0</v>
      </c>
      <c r="C11" s="206" t="e">
        <f>VLOOKUP(B11,'пр.взв.'!C13:D28,2,FALSE)</f>
        <v>#N/A</v>
      </c>
      <c r="D11" s="207">
        <f>VLOOKUP(A11,'пр.взв.'!B5:E20,4,FALSE)</f>
        <v>0</v>
      </c>
      <c r="E11" s="187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09"/>
      <c r="B12" s="210"/>
      <c r="C12" s="208"/>
      <c r="D12" s="208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86"/>
      <c r="J14" s="33"/>
      <c r="K14" s="23"/>
      <c r="L14" s="23"/>
      <c r="M14" s="20"/>
    </row>
    <row r="15" spans="1:10" ht="15" customHeight="1" thickBot="1">
      <c r="A15" s="188" t="s">
        <v>3</v>
      </c>
      <c r="B15" s="188"/>
      <c r="C15" s="71"/>
      <c r="D15" s="71"/>
      <c r="E15" s="20"/>
      <c r="F15" s="20"/>
      <c r="G15" s="20"/>
      <c r="H15" s="20"/>
      <c r="I15" s="187"/>
      <c r="J15" s="2"/>
    </row>
    <row r="16" spans="1:10" ht="15" customHeight="1" thickBot="1">
      <c r="A16" s="196">
        <v>2</v>
      </c>
      <c r="B16" s="198" t="str">
        <f>VLOOKUP(A16,'пр.взв.'!B7:C22,2,FALSE)</f>
        <v>USATOVA Oleksandra</v>
      </c>
      <c r="C16" s="200">
        <f>VLOOKUP(B16,'пр.взв.'!C7:D22,2,FALSE)</f>
        <v>1995</v>
      </c>
      <c r="D16" s="202" t="str">
        <f>VLOOKUP(A16,'пр.взв.'!B6:E21,4,FALSE)</f>
        <v>UKR</v>
      </c>
      <c r="E16" s="20"/>
      <c r="F16" s="20"/>
      <c r="G16" s="20"/>
      <c r="H16" s="20"/>
      <c r="I16" s="30"/>
      <c r="J16" s="2"/>
    </row>
    <row r="17" spans="1:10" ht="15" customHeight="1">
      <c r="A17" s="197"/>
      <c r="B17" s="199"/>
      <c r="C17" s="201"/>
      <c r="D17" s="203"/>
      <c r="E17" s="186"/>
      <c r="F17" s="20"/>
      <c r="G17" s="25"/>
      <c r="H17" s="22"/>
      <c r="I17" s="30"/>
      <c r="J17" s="2"/>
    </row>
    <row r="18" spans="1:10" ht="15" customHeight="1" thickBot="1">
      <c r="A18" s="204">
        <v>6</v>
      </c>
      <c r="B18" s="205" t="str">
        <f>VLOOKUP(A18,'пр.взв.'!B9:C24,2,FALSE)</f>
        <v>KHAGHATRYAN Roza</v>
      </c>
      <c r="C18" s="206">
        <f>VLOOKUP(B18,'пр.взв.'!C9:D24,2,FALSE)</f>
        <v>1994</v>
      </c>
      <c r="D18" s="207" t="str">
        <f>VLOOKUP(A18,'пр.взв.'!B6:E21,4,FALSE)</f>
        <v>ARM</v>
      </c>
      <c r="E18" s="187"/>
      <c r="F18" s="21"/>
      <c r="G18" s="24"/>
      <c r="H18" s="22"/>
      <c r="I18" s="30"/>
      <c r="J18" s="2"/>
    </row>
    <row r="19" spans="1:10" ht="15" customHeight="1" thickBot="1">
      <c r="A19" s="197"/>
      <c r="B19" s="199"/>
      <c r="C19" s="201"/>
      <c r="D19" s="208"/>
      <c r="E19" s="20"/>
      <c r="F19" s="22"/>
      <c r="G19" s="186"/>
      <c r="H19" s="26"/>
      <c r="I19" s="30"/>
      <c r="J19" s="2"/>
    </row>
    <row r="20" spans="1:8" ht="15" customHeight="1" thickBot="1">
      <c r="A20" s="196">
        <v>4</v>
      </c>
      <c r="B20" s="198" t="str">
        <f>VLOOKUP(A20,'пр.взв.'!B11:C26,2,FALSE)</f>
        <v>GANDOLFI Audrey</v>
      </c>
      <c r="C20" s="200">
        <f>VLOOKUP(B20,'пр.взв.'!C11:D26,2,FALSE)</f>
        <v>1994</v>
      </c>
      <c r="D20" s="202" t="str">
        <f>VLOOKUP(A20,'пр.взв.'!B6:E21,4,FALSE)</f>
        <v>FRA</v>
      </c>
      <c r="E20" s="20"/>
      <c r="F20" s="22"/>
      <c r="G20" s="187"/>
      <c r="H20" s="2"/>
    </row>
    <row r="21" spans="1:8" ht="15" customHeight="1">
      <c r="A21" s="197"/>
      <c r="B21" s="199"/>
      <c r="C21" s="201"/>
      <c r="D21" s="203"/>
      <c r="E21" s="186"/>
      <c r="F21" s="23"/>
      <c r="G21" s="24"/>
      <c r="H21" s="22"/>
    </row>
    <row r="22" spans="1:8" ht="15" customHeight="1" thickBot="1">
      <c r="A22" s="204">
        <v>8</v>
      </c>
      <c r="B22" s="205">
        <f>VLOOKUP(A22,'пр.взв.'!B13:C28,2,FALSE)</f>
        <v>0</v>
      </c>
      <c r="C22" s="206" t="e">
        <f>VLOOKUP(B22,'пр.взв.'!C13:D28,2,FALSE)</f>
        <v>#N/A</v>
      </c>
      <c r="D22" s="207">
        <f>VLOOKUP(A22,'пр.взв.'!B6:E21,4,FALSE)</f>
        <v>0</v>
      </c>
      <c r="E22" s="187"/>
      <c r="F22" s="20"/>
      <c r="G22" s="25"/>
      <c r="H22" s="22"/>
    </row>
    <row r="23" spans="1:8" ht="15" customHeight="1" thickBot="1">
      <c r="A23" s="209"/>
      <c r="B23" s="210"/>
      <c r="C23" s="208"/>
      <c r="D23" s="208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O30" sqref="O30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7" t="s">
        <v>27</v>
      </c>
      <c r="C1" s="247"/>
      <c r="D1" s="247"/>
      <c r="E1" s="247"/>
      <c r="F1" s="247"/>
      <c r="G1" s="247"/>
      <c r="H1" s="247"/>
      <c r="I1" s="247"/>
      <c r="J1" s="63"/>
      <c r="K1" s="247" t="s">
        <v>27</v>
      </c>
      <c r="L1" s="247"/>
      <c r="M1" s="247"/>
      <c r="N1" s="247"/>
      <c r="O1" s="247"/>
      <c r="P1" s="247"/>
      <c r="Q1" s="247"/>
      <c r="R1" s="247"/>
    </row>
    <row r="2" spans="2:18" ht="24.75" customHeight="1">
      <c r="B2" s="237" t="str">
        <f>HYPERLINK('пр.взв.'!A4)</f>
        <v>Weight category 52F  кg.                    Весовая категория   52    кг</v>
      </c>
      <c r="C2" s="238"/>
      <c r="D2" s="238"/>
      <c r="E2" s="238"/>
      <c r="F2" s="238"/>
      <c r="G2" s="238"/>
      <c r="H2" s="238"/>
      <c r="I2" s="238"/>
      <c r="J2" s="64"/>
      <c r="K2" s="237" t="str">
        <f>HYPERLINK('пр.взв.'!A4)</f>
        <v>Weight category 52F  кg.                    Весовая категория   52    кг</v>
      </c>
      <c r="L2" s="238"/>
      <c r="M2" s="238"/>
      <c r="N2" s="238"/>
      <c r="O2" s="238"/>
      <c r="P2" s="238"/>
      <c r="Q2" s="238"/>
      <c r="R2" s="238"/>
    </row>
    <row r="3" spans="2:18" ht="24.75" customHeight="1" hidden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 hidden="1">
      <c r="A4" s="167" t="s">
        <v>31</v>
      </c>
      <c r="B4" s="234" t="s">
        <v>6</v>
      </c>
      <c r="C4" s="236" t="s">
        <v>7</v>
      </c>
      <c r="D4" s="236" t="s">
        <v>8</v>
      </c>
      <c r="E4" s="236" t="s">
        <v>15</v>
      </c>
      <c r="F4" s="227" t="s">
        <v>16</v>
      </c>
      <c r="G4" s="229" t="s">
        <v>18</v>
      </c>
      <c r="H4" s="231" t="s">
        <v>19</v>
      </c>
      <c r="I4" s="233" t="s">
        <v>17</v>
      </c>
      <c r="J4" s="167" t="s">
        <v>31</v>
      </c>
      <c r="K4" s="234" t="s">
        <v>6</v>
      </c>
      <c r="L4" s="236" t="s">
        <v>7</v>
      </c>
      <c r="M4" s="236" t="s">
        <v>8</v>
      </c>
      <c r="N4" s="236" t="s">
        <v>15</v>
      </c>
      <c r="O4" s="227" t="s">
        <v>16</v>
      </c>
      <c r="P4" s="229" t="s">
        <v>18</v>
      </c>
      <c r="Q4" s="231" t="s">
        <v>19</v>
      </c>
      <c r="R4" s="233" t="s">
        <v>17</v>
      </c>
    </row>
    <row r="5" spans="1:18" ht="12.75" customHeight="1" hidden="1" thickBot="1">
      <c r="A5" s="162"/>
      <c r="B5" s="235" t="s">
        <v>6</v>
      </c>
      <c r="C5" s="228" t="s">
        <v>7</v>
      </c>
      <c r="D5" s="228" t="s">
        <v>8</v>
      </c>
      <c r="E5" s="228" t="s">
        <v>15</v>
      </c>
      <c r="F5" s="228" t="s">
        <v>16</v>
      </c>
      <c r="G5" s="230"/>
      <c r="H5" s="232"/>
      <c r="I5" s="169" t="s">
        <v>17</v>
      </c>
      <c r="J5" s="162"/>
      <c r="K5" s="235" t="s">
        <v>6</v>
      </c>
      <c r="L5" s="228" t="s">
        <v>7</v>
      </c>
      <c r="M5" s="228" t="s">
        <v>8</v>
      </c>
      <c r="N5" s="228" t="s">
        <v>15</v>
      </c>
      <c r="O5" s="228" t="s">
        <v>16</v>
      </c>
      <c r="P5" s="230"/>
      <c r="Q5" s="232"/>
      <c r="R5" s="169" t="s">
        <v>17</v>
      </c>
    </row>
    <row r="6" spans="1:18" ht="12.75" customHeight="1" hidden="1">
      <c r="A6" s="248">
        <v>1</v>
      </c>
      <c r="B6" s="223">
        <v>1</v>
      </c>
      <c r="C6" s="225" t="str">
        <f>VLOOKUP(B6,'пр.взв.'!B7:E22,2,FALSE)</f>
        <v>AHATSINA Maryna</v>
      </c>
      <c r="D6" s="226" t="str">
        <f>VLOOKUP(B6,'пр.взв.'!B7:F22,3,FALSE)</f>
        <v>1993 cms</v>
      </c>
      <c r="E6" s="226" t="str">
        <f>VLOOKUP(B6,'пр.взв.'!B7:E22,4,FALSE)</f>
        <v>BLR</v>
      </c>
      <c r="F6" s="212"/>
      <c r="G6" s="221"/>
      <c r="H6" s="222"/>
      <c r="I6" s="214"/>
      <c r="J6" s="248">
        <v>2</v>
      </c>
      <c r="K6" s="223">
        <v>2</v>
      </c>
      <c r="L6" s="225" t="str">
        <f>VLOOKUP(K6,'пр.взв.'!B7:E22,2,FALSE)</f>
        <v>USATOVA Oleksandra</v>
      </c>
      <c r="M6" s="226">
        <f>VLOOKUP(K6,'пр.взв.'!B7:F22,3,FALSE)</f>
        <v>1995</v>
      </c>
      <c r="N6" s="226" t="str">
        <f>VLOOKUP(K6,'пр.взв.'!B7:E22,4,FALSE)</f>
        <v>UKR</v>
      </c>
      <c r="O6" s="212"/>
      <c r="P6" s="221"/>
      <c r="Q6" s="222"/>
      <c r="R6" s="214"/>
    </row>
    <row r="7" spans="1:18" ht="12.75" customHeight="1" hidden="1">
      <c r="A7" s="249"/>
      <c r="B7" s="224"/>
      <c r="C7" s="218"/>
      <c r="D7" s="220"/>
      <c r="E7" s="220"/>
      <c r="F7" s="220"/>
      <c r="G7" s="220"/>
      <c r="H7" s="176"/>
      <c r="I7" s="185"/>
      <c r="J7" s="249"/>
      <c r="K7" s="224"/>
      <c r="L7" s="218"/>
      <c r="M7" s="220"/>
      <c r="N7" s="220"/>
      <c r="O7" s="220"/>
      <c r="P7" s="220"/>
      <c r="Q7" s="176"/>
      <c r="R7" s="185"/>
    </row>
    <row r="8" spans="1:18" ht="12.75" customHeight="1" hidden="1">
      <c r="A8" s="249"/>
      <c r="B8" s="215">
        <v>5</v>
      </c>
      <c r="C8" s="217" t="str">
        <f>VLOOKUP(B8,'пр.взв.'!B7:E22,2,FALSE)</f>
        <v>SILVYAN Kristina</v>
      </c>
      <c r="D8" s="219" t="str">
        <f>VLOOKUP(B8,'пр.взв.'!B7:F22,3,FALSE)</f>
        <v>1993 cms</v>
      </c>
      <c r="E8" s="219" t="str">
        <f>VLOOKUP(B8,'пр.взв.'!B7:E22,4,FALSE)</f>
        <v>RUS</v>
      </c>
      <c r="F8" s="211"/>
      <c r="G8" s="211"/>
      <c r="H8" s="213"/>
      <c r="I8" s="213"/>
      <c r="J8" s="249"/>
      <c r="K8" s="215">
        <v>6</v>
      </c>
      <c r="L8" s="217" t="str">
        <f>VLOOKUP(K8,'пр.взв.'!B7:E22,2,FALSE)</f>
        <v>KHAGHATRYAN Roza</v>
      </c>
      <c r="M8" s="219">
        <f>VLOOKUP(K8,'пр.взв.'!B7:F22,3,FALSE)</f>
        <v>1994</v>
      </c>
      <c r="N8" s="219" t="str">
        <f>VLOOKUP(K8,'пр.взв.'!B7:E22,4,FALSE)</f>
        <v>ARM</v>
      </c>
      <c r="O8" s="211"/>
      <c r="P8" s="211"/>
      <c r="Q8" s="213"/>
      <c r="R8" s="213"/>
    </row>
    <row r="9" spans="1:18" ht="13.5" customHeight="1" hidden="1" thickBot="1">
      <c r="A9" s="251"/>
      <c r="B9" s="244"/>
      <c r="C9" s="245"/>
      <c r="D9" s="246"/>
      <c r="E9" s="246"/>
      <c r="F9" s="242"/>
      <c r="G9" s="242"/>
      <c r="H9" s="243"/>
      <c r="I9" s="243"/>
      <c r="J9" s="251"/>
      <c r="K9" s="244"/>
      <c r="L9" s="245"/>
      <c r="M9" s="246"/>
      <c r="N9" s="246"/>
      <c r="O9" s="242"/>
      <c r="P9" s="242"/>
      <c r="Q9" s="243"/>
      <c r="R9" s="243"/>
    </row>
    <row r="10" spans="1:18" ht="12.75" customHeight="1" hidden="1">
      <c r="A10" s="248">
        <v>2</v>
      </c>
      <c r="B10" s="216">
        <v>3</v>
      </c>
      <c r="C10" s="225" t="str">
        <f>VLOOKUP(B10,'пр.взв.'!B7:E22,2,FALSE)</f>
        <v>ДAMYANOVA Yoanna</v>
      </c>
      <c r="D10" s="226">
        <f>VLOOKUP(B10,'пр.взв.'!B7:F22,3,FALSE)</f>
        <v>1994</v>
      </c>
      <c r="E10" s="226" t="str">
        <f>VLOOKUP(B10,'пр.взв.'!B7:E22,4,FALSE)</f>
        <v>BGR</v>
      </c>
      <c r="F10" s="220"/>
      <c r="G10" s="240"/>
      <c r="H10" s="176"/>
      <c r="I10" s="219"/>
      <c r="J10" s="248">
        <v>4</v>
      </c>
      <c r="K10" s="216">
        <v>4</v>
      </c>
      <c r="L10" s="225" t="str">
        <f>VLOOKUP(K10,'пр.взв.'!B7:E22,2,FALSE)</f>
        <v>GANDOLFI Audrey</v>
      </c>
      <c r="M10" s="226">
        <f>VLOOKUP(K10,'пр.взв.'!B7:F22,3,FALSE)</f>
        <v>1994</v>
      </c>
      <c r="N10" s="226" t="str">
        <f>VLOOKUP(K10,'пр.взв.'!B7:E22,4,FALSE)</f>
        <v>FRA</v>
      </c>
      <c r="O10" s="220"/>
      <c r="P10" s="240"/>
      <c r="Q10" s="176"/>
      <c r="R10" s="219"/>
    </row>
    <row r="11" spans="1:18" ht="12.75" customHeight="1" hidden="1">
      <c r="A11" s="249"/>
      <c r="B11" s="241"/>
      <c r="C11" s="218"/>
      <c r="D11" s="220"/>
      <c r="E11" s="220"/>
      <c r="F11" s="220"/>
      <c r="G11" s="220"/>
      <c r="H11" s="176"/>
      <c r="I11" s="185"/>
      <c r="J11" s="249"/>
      <c r="K11" s="241"/>
      <c r="L11" s="218"/>
      <c r="M11" s="220"/>
      <c r="N11" s="220"/>
      <c r="O11" s="220"/>
      <c r="P11" s="220"/>
      <c r="Q11" s="176"/>
      <c r="R11" s="185"/>
    </row>
    <row r="12" spans="1:18" ht="12.75" customHeight="1" hidden="1">
      <c r="A12" s="249"/>
      <c r="B12" s="215">
        <v>7</v>
      </c>
      <c r="C12" s="217">
        <f>VLOOKUP(B12,'пр.взв.'!B7:E22,2,FALSE)</f>
        <v>0</v>
      </c>
      <c r="D12" s="219">
        <f>VLOOKUP(B12,'пр.взв.'!B7:F22,3,FALSE)</f>
        <v>0</v>
      </c>
      <c r="E12" s="219">
        <f>VLOOKUP(B12,'пр.взв.'!B7:E22,4,FALSE)</f>
        <v>0</v>
      </c>
      <c r="F12" s="211"/>
      <c r="G12" s="211"/>
      <c r="H12" s="213"/>
      <c r="I12" s="213"/>
      <c r="J12" s="249"/>
      <c r="K12" s="215">
        <v>8</v>
      </c>
      <c r="L12" s="217">
        <f>VLOOKUP(K12,'пр.взв.'!B7:E22,2,FALSE)</f>
        <v>0</v>
      </c>
      <c r="M12" s="219">
        <f>VLOOKUP(K12,'пр.взв.'!B7:F22,3,FALSE)</f>
        <v>0</v>
      </c>
      <c r="N12" s="219">
        <f>VLOOKUP(K12,'пр.взв.'!B7:E22,4,FALSE)</f>
        <v>0</v>
      </c>
      <c r="O12" s="211"/>
      <c r="P12" s="211"/>
      <c r="Q12" s="213"/>
      <c r="R12" s="213"/>
    </row>
    <row r="13" spans="1:18" ht="12.75" customHeight="1" hidden="1">
      <c r="A13" s="250"/>
      <c r="B13" s="216"/>
      <c r="C13" s="218"/>
      <c r="D13" s="220"/>
      <c r="E13" s="220"/>
      <c r="F13" s="212"/>
      <c r="G13" s="212"/>
      <c r="H13" s="214"/>
      <c r="I13" s="214"/>
      <c r="J13" s="250"/>
      <c r="K13" s="216"/>
      <c r="L13" s="218"/>
      <c r="M13" s="220"/>
      <c r="N13" s="220"/>
      <c r="O13" s="212"/>
      <c r="P13" s="212"/>
      <c r="Q13" s="214"/>
      <c r="R13" s="214"/>
    </row>
    <row r="14" ht="12.75" hidden="1"/>
    <row r="15" ht="12.75" hidden="1"/>
    <row r="16" spans="2:18" ht="24.75" customHeight="1" thickBot="1">
      <c r="B16" s="65" t="s">
        <v>2</v>
      </c>
      <c r="C16" s="239" t="s">
        <v>34</v>
      </c>
      <c r="D16" s="239"/>
      <c r="E16" s="239"/>
      <c r="F16" s="239"/>
      <c r="G16" s="239"/>
      <c r="H16" s="239"/>
      <c r="I16" s="239"/>
      <c r="J16" s="74"/>
      <c r="K16" s="65" t="s">
        <v>3</v>
      </c>
      <c r="L16" s="239" t="s">
        <v>34</v>
      </c>
      <c r="M16" s="239"/>
      <c r="N16" s="239"/>
      <c r="O16" s="239"/>
      <c r="P16" s="239"/>
      <c r="Q16" s="239"/>
      <c r="R16" s="239"/>
    </row>
    <row r="17" spans="1:18" ht="12.75" customHeight="1">
      <c r="A17" s="167" t="s">
        <v>31</v>
      </c>
      <c r="B17" s="234" t="s">
        <v>6</v>
      </c>
      <c r="C17" s="236" t="s">
        <v>7</v>
      </c>
      <c r="D17" s="236" t="s">
        <v>8</v>
      </c>
      <c r="E17" s="236" t="s">
        <v>15</v>
      </c>
      <c r="F17" s="227" t="s">
        <v>16</v>
      </c>
      <c r="G17" s="229" t="s">
        <v>18</v>
      </c>
      <c r="H17" s="231" t="s">
        <v>19</v>
      </c>
      <c r="I17" s="233" t="s">
        <v>17</v>
      </c>
      <c r="J17" s="167" t="s">
        <v>31</v>
      </c>
      <c r="K17" s="234" t="s">
        <v>6</v>
      </c>
      <c r="L17" s="236" t="s">
        <v>7</v>
      </c>
      <c r="M17" s="236" t="s">
        <v>8</v>
      </c>
      <c r="N17" s="236" t="s">
        <v>15</v>
      </c>
      <c r="O17" s="227" t="s">
        <v>16</v>
      </c>
      <c r="P17" s="229" t="s">
        <v>18</v>
      </c>
      <c r="Q17" s="231" t="s">
        <v>19</v>
      </c>
      <c r="R17" s="233" t="s">
        <v>17</v>
      </c>
    </row>
    <row r="18" spans="1:18" ht="12.75" customHeight="1" thickBot="1">
      <c r="A18" s="162"/>
      <c r="B18" s="235" t="s">
        <v>6</v>
      </c>
      <c r="C18" s="228" t="s">
        <v>7</v>
      </c>
      <c r="D18" s="228" t="s">
        <v>8</v>
      </c>
      <c r="E18" s="228" t="s">
        <v>15</v>
      </c>
      <c r="F18" s="228" t="s">
        <v>16</v>
      </c>
      <c r="G18" s="230"/>
      <c r="H18" s="232"/>
      <c r="I18" s="169" t="s">
        <v>17</v>
      </c>
      <c r="J18" s="162"/>
      <c r="K18" s="235" t="s">
        <v>6</v>
      </c>
      <c r="L18" s="228" t="s">
        <v>7</v>
      </c>
      <c r="M18" s="228" t="s">
        <v>8</v>
      </c>
      <c r="N18" s="228" t="s">
        <v>15</v>
      </c>
      <c r="O18" s="228" t="s">
        <v>16</v>
      </c>
      <c r="P18" s="230"/>
      <c r="Q18" s="232"/>
      <c r="R18" s="169" t="s">
        <v>17</v>
      </c>
    </row>
    <row r="19" spans="1:18" ht="12.75" customHeight="1">
      <c r="A19" s="248">
        <v>3</v>
      </c>
      <c r="B19" s="223">
        <f>'пр.хода'!E6</f>
        <v>5</v>
      </c>
      <c r="C19" s="225" t="str">
        <f>VLOOKUP(B19,'пр.взв.'!B7:E22,2,FALSE)</f>
        <v>SILVYAN Kristina</v>
      </c>
      <c r="D19" s="226" t="str">
        <f>VLOOKUP(B19,'пр.взв.'!B7:F22,3,FALSE)</f>
        <v>1993 cms</v>
      </c>
      <c r="E19" s="226" t="str">
        <f>VLOOKUP(B19,'пр.взв.'!B7:E22,4,FALSE)</f>
        <v>RUS</v>
      </c>
      <c r="F19" s="212"/>
      <c r="G19" s="221"/>
      <c r="H19" s="222"/>
      <c r="I19" s="214"/>
      <c r="J19" s="248">
        <v>4</v>
      </c>
      <c r="K19" s="223">
        <f>'пр.хода'!E16</f>
        <v>2</v>
      </c>
      <c r="L19" s="225" t="str">
        <f>VLOOKUP(K19,'пр.взв.'!B7:E22,2,FALSE)</f>
        <v>USATOVA Oleksandra</v>
      </c>
      <c r="M19" s="226">
        <f>VLOOKUP(K19,'пр.взв.'!B7:F22,3,FALSE)</f>
        <v>1995</v>
      </c>
      <c r="N19" s="226" t="str">
        <f>VLOOKUP(K19,'пр.взв.'!B7:E22,4,FALSE)</f>
        <v>UKR</v>
      </c>
      <c r="O19" s="212"/>
      <c r="P19" s="221"/>
      <c r="Q19" s="222"/>
      <c r="R19" s="214"/>
    </row>
    <row r="20" spans="1:18" ht="12.75" customHeight="1">
      <c r="A20" s="249"/>
      <c r="B20" s="224"/>
      <c r="C20" s="218"/>
      <c r="D20" s="220"/>
      <c r="E20" s="220"/>
      <c r="F20" s="220"/>
      <c r="G20" s="220"/>
      <c r="H20" s="176"/>
      <c r="I20" s="185"/>
      <c r="J20" s="249"/>
      <c r="K20" s="224"/>
      <c r="L20" s="218"/>
      <c r="M20" s="220"/>
      <c r="N20" s="220"/>
      <c r="O20" s="220"/>
      <c r="P20" s="220"/>
      <c r="Q20" s="176"/>
      <c r="R20" s="185"/>
    </row>
    <row r="21" spans="1:18" ht="12.75" customHeight="1">
      <c r="A21" s="249"/>
      <c r="B21" s="215">
        <f>'пр.хода'!E10</f>
        <v>3</v>
      </c>
      <c r="C21" s="217" t="str">
        <f>VLOOKUP(B21,'пр.взв.'!B7:E22,2,FALSE)</f>
        <v>ДAMYANOVA Yoanna</v>
      </c>
      <c r="D21" s="219">
        <f>VLOOKUP(B21,'пр.взв.'!B7:F22,3,FALSE)</f>
        <v>1994</v>
      </c>
      <c r="E21" s="219" t="str">
        <f>VLOOKUP(B21,'пр.взв.'!B7:E22,4,FALSE)</f>
        <v>BGR</v>
      </c>
      <c r="F21" s="211"/>
      <c r="G21" s="211"/>
      <c r="H21" s="213"/>
      <c r="I21" s="213"/>
      <c r="J21" s="249"/>
      <c r="K21" s="215">
        <f>'пр.хода'!E20</f>
        <v>4</v>
      </c>
      <c r="L21" s="217" t="str">
        <f>VLOOKUP(K21,'пр.взв.'!B7:E22,2,FALSE)</f>
        <v>GANDOLFI Audrey</v>
      </c>
      <c r="M21" s="219">
        <f>VLOOKUP(K21,'пр.взв.'!B7:F22,3,FALSE)</f>
        <v>1994</v>
      </c>
      <c r="N21" s="219" t="str">
        <f>VLOOKUP(K21,'пр.взв.'!B7:E22,4,FALSE)</f>
        <v>FRA</v>
      </c>
      <c r="O21" s="211"/>
      <c r="P21" s="211"/>
      <c r="Q21" s="213"/>
      <c r="R21" s="213"/>
    </row>
    <row r="22" spans="1:18" ht="12.75" customHeight="1">
      <c r="A22" s="250"/>
      <c r="B22" s="216"/>
      <c r="C22" s="218"/>
      <c r="D22" s="220"/>
      <c r="E22" s="220"/>
      <c r="F22" s="212"/>
      <c r="G22" s="212"/>
      <c r="H22" s="214"/>
      <c r="I22" s="214"/>
      <c r="J22" s="250"/>
      <c r="K22" s="216"/>
      <c r="L22" s="218"/>
      <c r="M22" s="220"/>
      <c r="N22" s="220"/>
      <c r="O22" s="212"/>
      <c r="P22" s="212"/>
      <c r="Q22" s="214"/>
      <c r="R22" s="214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S32" sqref="S32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80.25" customHeight="1" thickBot="1">
      <c r="B1" s="38"/>
      <c r="C1" s="291" t="s">
        <v>44</v>
      </c>
      <c r="D1" s="292"/>
      <c r="E1" s="292"/>
      <c r="F1" s="292"/>
      <c r="G1" s="292"/>
      <c r="H1" s="293"/>
      <c r="I1" s="294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J1" s="295"/>
      <c r="K1" s="295"/>
      <c r="L1" s="295"/>
      <c r="M1" s="295"/>
      <c r="N1" s="296"/>
    </row>
    <row r="2" spans="2:18" ht="27.75" customHeight="1" thickBot="1">
      <c r="B2" s="40"/>
      <c r="C2" s="285" t="str">
        <f>HYPERLINK('пр.взв.'!A4)</f>
        <v>Weight category 52F  кg.                    Весовая категория   52    кг</v>
      </c>
      <c r="D2" s="286"/>
      <c r="E2" s="286"/>
      <c r="F2" s="286"/>
      <c r="G2" s="286"/>
      <c r="H2" s="287"/>
      <c r="I2" s="288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J2" s="289"/>
      <c r="K2" s="289"/>
      <c r="L2" s="289"/>
      <c r="M2" s="289"/>
      <c r="N2" s="290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316">
        <v>1</v>
      </c>
      <c r="B5" s="85" t="str">
        <f>VLOOKUP(A5,'пр.взв.'!B7:F22,2,FALSE)</f>
        <v>AHATSINA Maryna</v>
      </c>
      <c r="C5" s="254" t="str">
        <f>VLOOKUP(A5,'пр.взв.'!B7:F22,3,FALSE)</f>
        <v>1993 cms</v>
      </c>
      <c r="D5" s="88" t="str">
        <f>VLOOKUP(A5,'пр.взв.'!B7:F22,4,FALSE)</f>
        <v>BLR</v>
      </c>
      <c r="K5" s="260">
        <v>1</v>
      </c>
      <c r="L5" s="107">
        <f>I13</f>
        <v>5</v>
      </c>
      <c r="M5" s="108" t="str">
        <f>VLOOKUP(L5,'пр.взв.'!B7:F22,2,FALSE)</f>
        <v>SILVYAN Kristina</v>
      </c>
      <c r="N5" s="109" t="str">
        <f>VLOOKUP(L5,'пр.взв.'!B7:F22,4,FALSE)</f>
        <v>RUS</v>
      </c>
      <c r="O5" s="39"/>
    </row>
    <row r="6" spans="1:15" ht="15" customHeight="1" thickBot="1">
      <c r="A6" s="317"/>
      <c r="B6" s="89" t="str">
        <f>'пр.взв.'!C8</f>
        <v>Агатина Марина</v>
      </c>
      <c r="C6" s="255"/>
      <c r="D6" s="89" t="str">
        <f>'пр.взв.'!E8</f>
        <v>БЛР</v>
      </c>
      <c r="E6" s="280">
        <v>5</v>
      </c>
      <c r="K6" s="261"/>
      <c r="L6" s="117" t="s">
        <v>82</v>
      </c>
      <c r="M6" s="110" t="str">
        <f>VLOOKUP(L6,'пр.взв.'!B7:E22,2,FALSE)</f>
        <v>Сильвян Кристина</v>
      </c>
      <c r="N6" s="111" t="str">
        <f>VLOOKUP(L6,'пр.взв.'!B7:E22,4,FALSE)</f>
        <v>РОС</v>
      </c>
      <c r="O6" s="39"/>
    </row>
    <row r="7" spans="1:15" ht="15" customHeight="1" thickBot="1">
      <c r="A7" s="310">
        <v>5</v>
      </c>
      <c r="B7" s="86" t="str">
        <f>VLOOKUP(A7,'пр.взв.'!B7:F22,2,FALSE)</f>
        <v>SILVYAN Kristina</v>
      </c>
      <c r="C7" s="266" t="str">
        <f>VLOOKUP(A7,'пр.взв.'!B7:F22,3,FALSE)</f>
        <v>1993 cms</v>
      </c>
      <c r="D7" s="90" t="str">
        <f>VLOOKUP(A7,'пр.взв.'!B9:F24,4,FALSE)</f>
        <v>RUS</v>
      </c>
      <c r="E7" s="281"/>
      <c r="F7" s="6"/>
      <c r="G7" s="30"/>
      <c r="K7" s="274">
        <v>2</v>
      </c>
      <c r="L7" s="107">
        <v>2</v>
      </c>
      <c r="M7" s="297" t="str">
        <f>VLOOKUP(L7,'пр.взв.'!B7:F22,2,FALSE)</f>
        <v>USATOVA Oleksandra</v>
      </c>
      <c r="N7" s="113" t="str">
        <f>VLOOKUP(L7,'пр.взв.'!B7:E22,4,FALSE)</f>
        <v>UKR</v>
      </c>
      <c r="O7" s="39"/>
    </row>
    <row r="8" spans="1:15" ht="15" customHeight="1" thickBot="1">
      <c r="A8" s="311"/>
      <c r="B8" s="91" t="str">
        <f>'пр.взв.'!C16</f>
        <v>Сильвян Кристина</v>
      </c>
      <c r="C8" s="267"/>
      <c r="D8" s="91" t="str">
        <f>'пр.взв.'!E16</f>
        <v>РОС</v>
      </c>
      <c r="F8" s="2"/>
      <c r="G8" s="280">
        <v>5</v>
      </c>
      <c r="K8" s="275"/>
      <c r="L8" s="117" t="s">
        <v>79</v>
      </c>
      <c r="M8" s="110" t="str">
        <f>VLOOKUP(L8,'пр.взв.'!B1:E24,2,FALSE)</f>
        <v>Усатова Александра</v>
      </c>
      <c r="N8" s="111" t="str">
        <f>VLOOKUP(L8,'пр.взв.'!B1:E24,4,FALSE)</f>
        <v>УКР</v>
      </c>
      <c r="O8" s="39"/>
    </row>
    <row r="9" spans="1:15" ht="15" customHeight="1" thickBot="1">
      <c r="A9" s="252">
        <v>3</v>
      </c>
      <c r="B9" s="106" t="str">
        <f>VLOOKUP(A9,'пр.взв.'!B7:F22,2,FALSE)</f>
        <v>ДAMYANOVA Yoanna</v>
      </c>
      <c r="C9" s="254">
        <f>VLOOKUP(A9,'пр.взв.'!B7:F22,3,FALSE)</f>
        <v>1994</v>
      </c>
      <c r="D9" s="88" t="str">
        <f>VLOOKUP(A9,'пр.взв.'!B11:F26,4,FALSE)</f>
        <v>BGR</v>
      </c>
      <c r="F9" s="2"/>
      <c r="G9" s="281"/>
      <c r="H9" s="27"/>
      <c r="K9" s="272">
        <v>3</v>
      </c>
      <c r="L9" s="107">
        <f>C28</f>
        <v>1</v>
      </c>
      <c r="M9" s="112" t="str">
        <f>VLOOKUP(L9,'пр.взв.'!B7:F22,2,FALSE)</f>
        <v>AHATSINA Maryna</v>
      </c>
      <c r="N9" s="113" t="str">
        <f>VLOOKUP(L9,'пр.взв.'!B7:E22,4,FALSE)</f>
        <v>BLR</v>
      </c>
      <c r="O9" s="39"/>
    </row>
    <row r="10" spans="1:15" ht="15" customHeight="1" thickBot="1">
      <c r="A10" s="253"/>
      <c r="B10" s="89" t="str">
        <f>'пр.взв.'!C12</f>
        <v>Дамьянова Йоанна</v>
      </c>
      <c r="C10" s="255"/>
      <c r="D10" s="89" t="str">
        <f>'пр.взв.'!E12</f>
        <v>БОЛ</v>
      </c>
      <c r="E10" s="268">
        <v>3</v>
      </c>
      <c r="F10" s="1"/>
      <c r="G10" s="30"/>
      <c r="H10" s="28"/>
      <c r="K10" s="273"/>
      <c r="L10" s="117" t="s">
        <v>45</v>
      </c>
      <c r="M10" s="110" t="str">
        <f>VLOOKUP(L10,'пр.взв.'!B1:E26,2,FALSE)</f>
        <v>Агатина Марина</v>
      </c>
      <c r="N10" s="111" t="str">
        <f>VLOOKUP(L10,'пр.взв.'!B1:E26,4,FALSE)</f>
        <v>БЛР</v>
      </c>
      <c r="O10" s="39"/>
    </row>
    <row r="11" spans="1:15" ht="15" customHeight="1" thickBot="1">
      <c r="A11" s="256">
        <v>7</v>
      </c>
      <c r="B11" s="103">
        <f>VLOOKUP(A11,'пр.взв.'!B7:F22,2,FALSE)</f>
        <v>0</v>
      </c>
      <c r="C11" s="258">
        <f>VLOOKUP(A11,'пр.взв.'!B7:F22,3,FALSE)</f>
        <v>0</v>
      </c>
      <c r="D11" s="104">
        <f>VLOOKUP(A11,'пр.взв.'!B13:F28,4,FALSE)</f>
        <v>0</v>
      </c>
      <c r="E11" s="269"/>
      <c r="G11" s="2"/>
      <c r="H11" s="28"/>
      <c r="K11" s="272">
        <v>3</v>
      </c>
      <c r="L11" s="107">
        <f>J28</f>
        <v>6</v>
      </c>
      <c r="M11" s="112" t="str">
        <f>VLOOKUP(L11,'пр.взв.'!B7:F22,2,FALSE)</f>
        <v>KHAGHATRYAN Roza</v>
      </c>
      <c r="N11" s="113" t="str">
        <f>VLOOKUP(L11,'пр.взв.'!B7:E22,4,FALSE)</f>
        <v>ARM</v>
      </c>
      <c r="O11" s="39"/>
    </row>
    <row r="12" spans="1:15" ht="15" customHeight="1" thickBot="1">
      <c r="A12" s="257"/>
      <c r="B12" s="105">
        <f>'пр.взв.'!C20</f>
        <v>0</v>
      </c>
      <c r="C12" s="259"/>
      <c r="D12" s="105">
        <f>'пр.взв.'!E20</f>
        <v>0</v>
      </c>
      <c r="G12" s="2"/>
      <c r="H12" s="28"/>
      <c r="K12" s="273"/>
      <c r="L12" s="117" t="s">
        <v>77</v>
      </c>
      <c r="M12" s="110" t="str">
        <f>VLOOKUP(L12,'пр.взв.'!B3:E28,2,FALSE)</f>
        <v>Хачитрян Роза</v>
      </c>
      <c r="N12" s="111" t="str">
        <f>VLOOKUP(L12,'пр.взв.'!B3:E28,4,FALSE)</f>
        <v>АРМ</v>
      </c>
      <c r="O12" s="39"/>
    </row>
    <row r="13" spans="1:15" ht="15" customHeight="1">
      <c r="A13" s="283" t="s">
        <v>30</v>
      </c>
      <c r="D13" s="37"/>
      <c r="G13" s="2"/>
      <c r="H13" s="28"/>
      <c r="I13" s="280">
        <v>5</v>
      </c>
      <c r="K13" s="270">
        <v>5</v>
      </c>
      <c r="L13" s="107">
        <v>3</v>
      </c>
      <c r="M13" s="112" t="str">
        <f>VLOOKUP(L13,'пр.взв.'!B7:F22,2,FALSE)</f>
        <v>ДAMYANOVA Yoanna</v>
      </c>
      <c r="N13" s="113" t="str">
        <f>VLOOKUP(L13,'пр.взв.'!B7:E22,4,FALSE)</f>
        <v>BGR</v>
      </c>
      <c r="O13" s="39"/>
    </row>
    <row r="14" spans="1:15" ht="15" customHeight="1" thickBot="1">
      <c r="A14" s="284"/>
      <c r="D14" s="37"/>
      <c r="G14" s="2"/>
      <c r="H14" s="28"/>
      <c r="I14" s="281"/>
      <c r="K14" s="271"/>
      <c r="L14" s="117" t="s">
        <v>80</v>
      </c>
      <c r="M14" s="110" t="str">
        <f>VLOOKUP(L14,'пр.взв.'!B5:E30,2,FALSE)</f>
        <v>Дамьянова Йоанна</v>
      </c>
      <c r="N14" s="111" t="str">
        <f>VLOOKUP(L14,'пр.взв.'!B5:E30,4,FALSE)</f>
        <v>БОЛ</v>
      </c>
      <c r="O14" s="39"/>
    </row>
    <row r="15" spans="1:15" ht="15" customHeight="1" thickBot="1">
      <c r="A15" s="314">
        <v>2</v>
      </c>
      <c r="B15" s="106" t="str">
        <f>VLOOKUP(A15,'пр.взв.'!B7:F22,2,FALSE)</f>
        <v>USATOVA Oleksandra</v>
      </c>
      <c r="C15" s="254">
        <f>VLOOKUP(A15,'пр.взв.'!B7:F22,3,FALSE)</f>
        <v>1995</v>
      </c>
      <c r="D15" s="88" t="str">
        <f>VLOOKUP(A15,'пр.взв.'!B7:F22,4,FALSE)</f>
        <v>UKR</v>
      </c>
      <c r="G15" s="2"/>
      <c r="H15" s="28"/>
      <c r="K15" s="270">
        <v>5</v>
      </c>
      <c r="L15" s="107">
        <v>4</v>
      </c>
      <c r="M15" s="112" t="str">
        <f>VLOOKUP(L15,'пр.взв.'!B7:F22,2,FALSE)</f>
        <v>GANDOLFI Audrey</v>
      </c>
      <c r="N15" s="113" t="str">
        <f>VLOOKUP(L15,'пр.взв.'!B7:E22,4,FALSE)</f>
        <v>FRA</v>
      </c>
      <c r="O15" s="39"/>
    </row>
    <row r="16" spans="1:15" ht="15" customHeight="1" thickBot="1">
      <c r="A16" s="315"/>
      <c r="B16" s="89" t="str">
        <f>'пр.взв.'!C10</f>
        <v>Усатова Александра</v>
      </c>
      <c r="C16" s="255"/>
      <c r="D16" s="89" t="str">
        <f>'пр.взв.'!E10</f>
        <v>УКР</v>
      </c>
      <c r="E16" s="312">
        <v>2</v>
      </c>
      <c r="G16" s="2"/>
      <c r="H16" s="28"/>
      <c r="K16" s="307"/>
      <c r="L16" s="117" t="s">
        <v>81</v>
      </c>
      <c r="M16" s="308" t="str">
        <f>VLOOKUP(L16,'пр.взв.'!B1:E32,2,FALSE)</f>
        <v>Гандолфи Андри</v>
      </c>
      <c r="N16" s="309" t="str">
        <f>VLOOKUP(L16,'пр.взв.'!B1:E32,4,FALSE)</f>
        <v>ФРА</v>
      </c>
      <c r="O16" s="39"/>
    </row>
    <row r="17" spans="1:15" ht="15" customHeight="1" thickBot="1">
      <c r="A17" s="320">
        <v>6</v>
      </c>
      <c r="B17" s="86" t="str">
        <f>VLOOKUP(A17,'пр.взв.'!B7:F22,2,FALSE)</f>
        <v>KHAGHATRYAN Roza</v>
      </c>
      <c r="C17" s="266">
        <f>VLOOKUP(A17,'пр.взв.'!B7:F22,3,FALSE)</f>
        <v>1994</v>
      </c>
      <c r="D17" s="90" t="str">
        <f>VLOOKUP(A17,'пр.взв.'!B7:F22,4,FALSE)</f>
        <v>ARM</v>
      </c>
      <c r="E17" s="313"/>
      <c r="F17" s="6"/>
      <c r="G17" s="30"/>
      <c r="H17" s="28"/>
      <c r="J17" s="2"/>
      <c r="K17" s="298"/>
      <c r="L17" s="299"/>
      <c r="M17" s="300"/>
      <c r="N17" s="301"/>
      <c r="O17" s="302"/>
    </row>
    <row r="18" spans="1:15" ht="15" customHeight="1" thickBot="1">
      <c r="A18" s="321"/>
      <c r="B18" s="91" t="str">
        <f>'пр.взв.'!C18</f>
        <v>Хачитрян Роза</v>
      </c>
      <c r="C18" s="267"/>
      <c r="D18" s="91" t="str">
        <f>'пр.взв.'!E18</f>
        <v>АРМ</v>
      </c>
      <c r="F18" s="2"/>
      <c r="G18" s="312">
        <v>2</v>
      </c>
      <c r="H18" s="29"/>
      <c r="J18" s="2"/>
      <c r="K18" s="303"/>
      <c r="L18" s="304"/>
      <c r="M18" s="305"/>
      <c r="N18" s="306"/>
      <c r="O18" s="302"/>
    </row>
    <row r="19" spans="1:15" ht="15" customHeight="1" thickBot="1">
      <c r="A19" s="252">
        <v>4</v>
      </c>
      <c r="B19" s="85" t="str">
        <f>VLOOKUP(A19,'пр.взв.'!B7:F22,2,FALSE)</f>
        <v>GANDOLFI Audrey</v>
      </c>
      <c r="C19" s="254">
        <f>VLOOKUP(A19,'пр.взв.'!B7:F22,3,FALSE)</f>
        <v>1994</v>
      </c>
      <c r="D19" s="88" t="str">
        <f>VLOOKUP(A19,'пр.взв.'!B7:F22,4,FALSE)</f>
        <v>FRA</v>
      </c>
      <c r="F19" s="2"/>
      <c r="G19" s="313"/>
      <c r="H19" s="2"/>
      <c r="J19" s="2"/>
      <c r="K19" s="298"/>
      <c r="L19" s="299"/>
      <c r="M19" s="300"/>
      <c r="N19" s="301"/>
      <c r="O19" s="302"/>
    </row>
    <row r="20" spans="1:15" ht="15" customHeight="1">
      <c r="A20" s="253"/>
      <c r="B20" s="89" t="str">
        <f>'пр.взв.'!C14</f>
        <v>Гандолфи Андри</v>
      </c>
      <c r="C20" s="255"/>
      <c r="D20" s="89" t="str">
        <f>'пр.взв.'!E14</f>
        <v>ФРА</v>
      </c>
      <c r="E20" s="268">
        <v>4</v>
      </c>
      <c r="F20" s="1"/>
      <c r="G20" s="30"/>
      <c r="H20" s="2"/>
      <c r="J20" s="2"/>
      <c r="K20" s="303"/>
      <c r="L20" s="304"/>
      <c r="M20" s="305"/>
      <c r="N20" s="306"/>
      <c r="O20" s="302"/>
    </row>
    <row r="21" spans="1:15" ht="15" customHeight="1" thickBot="1">
      <c r="A21" s="256">
        <v>8</v>
      </c>
      <c r="B21" s="103">
        <f>VLOOKUP(A21,'пр.взв.'!B7:F22,2,FALSE)</f>
        <v>0</v>
      </c>
      <c r="C21" s="258">
        <f>VLOOKUP(A21,'пр.взв.'!B7:F22,3,FALSE)</f>
        <v>0</v>
      </c>
      <c r="D21" s="104">
        <f>VLOOKUP(A21,'пр.взв.'!B7:F22,4,FALSE)</f>
        <v>0</v>
      </c>
      <c r="E21" s="269"/>
      <c r="G21" s="2"/>
      <c r="H21" s="2"/>
      <c r="N21" s="39"/>
      <c r="O21" s="39"/>
    </row>
    <row r="22" spans="1:15" ht="15" customHeight="1" thickBot="1">
      <c r="A22" s="257"/>
      <c r="B22" s="105">
        <f>'пр.взв.'!C22</f>
        <v>0</v>
      </c>
      <c r="C22" s="259"/>
      <c r="D22" s="105">
        <f>'пр.взв.'!E22</f>
        <v>0</v>
      </c>
      <c r="G22" s="2"/>
      <c r="H22" s="2"/>
      <c r="N22" s="39"/>
      <c r="O22" s="39"/>
    </row>
    <row r="23" spans="1:8" ht="27" customHeight="1">
      <c r="A23" s="282"/>
      <c r="B23" s="282"/>
      <c r="C23" s="282"/>
      <c r="D23" s="282"/>
      <c r="E23" s="282"/>
      <c r="F23" s="282"/>
      <c r="G23" s="282"/>
      <c r="H23" s="282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318">
        <v>1</v>
      </c>
      <c r="F26" s="318">
        <v>6</v>
      </c>
    </row>
    <row r="27" spans="1:9" ht="12.75" customHeight="1" thickBot="1">
      <c r="A27" s="319"/>
      <c r="B27" s="27"/>
      <c r="F27" s="319"/>
      <c r="G27" s="6"/>
      <c r="H27" s="6"/>
      <c r="I27" s="27"/>
    </row>
    <row r="28" spans="2:11" ht="15.75" customHeight="1">
      <c r="B28" s="28"/>
      <c r="C28" s="264">
        <v>1</v>
      </c>
      <c r="G28" s="2"/>
      <c r="H28" s="2"/>
      <c r="I28" s="28"/>
      <c r="J28" s="276">
        <v>6</v>
      </c>
      <c r="K28" s="277"/>
    </row>
    <row r="29" spans="2:11" ht="12.75" customHeight="1" thickBot="1">
      <c r="B29" s="28"/>
      <c r="C29" s="265"/>
      <c r="G29" s="2"/>
      <c r="H29" s="2"/>
      <c r="I29" s="28"/>
      <c r="J29" s="278"/>
      <c r="K29" s="279"/>
    </row>
    <row r="30" spans="1:9" ht="13.5" customHeight="1">
      <c r="A30" s="262">
        <v>3</v>
      </c>
      <c r="B30" s="29"/>
      <c r="F30" s="262">
        <v>4</v>
      </c>
      <c r="G30" s="1"/>
      <c r="H30" s="1"/>
      <c r="I30" s="29"/>
    </row>
    <row r="31" spans="1:6" ht="13.5" thickBot="1">
      <c r="A31" s="263"/>
      <c r="F31" s="263"/>
    </row>
    <row r="34" spans="3:6" ht="12.75">
      <c r="C34" s="2"/>
      <c r="D34" s="2"/>
      <c r="E34" s="2"/>
      <c r="F34" s="2"/>
    </row>
    <row r="35" spans="1:11" ht="15">
      <c r="A35" s="13" t="str">
        <f>'[1]реквизиты'!$A$8</f>
        <v>Chiaf referee</v>
      </c>
      <c r="B35" s="10"/>
      <c r="C35" s="10"/>
      <c r="D35" s="10"/>
      <c r="E35" s="2"/>
      <c r="F35" s="43"/>
      <c r="H35" s="83" t="str">
        <f>'[1]реквизиты'!$G$8</f>
        <v>V. Bukhval</v>
      </c>
      <c r="I35" s="16">
        <f>HYPERLINK('[1]реквизиты'!$G$12)</f>
      </c>
      <c r="K35" t="str">
        <f>'[1]реквизиты'!$G$9</f>
        <v>/BLR/</v>
      </c>
    </row>
    <row r="36" spans="1:11" ht="15">
      <c r="A36" s="10"/>
      <c r="B36" s="10"/>
      <c r="C36" s="10"/>
      <c r="D36" s="10"/>
      <c r="E36" s="2"/>
      <c r="F36" s="82"/>
      <c r="G36" s="2"/>
      <c r="H36" s="84" t="str">
        <f>'[1]реквизиты'!$I$8</f>
        <v>В.Бухвал</v>
      </c>
      <c r="I36" s="100"/>
      <c r="K36" t="str">
        <f>'[1]реквизиты'!$I$9</f>
        <v>(БЛР)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3"/>
      <c r="I37" s="19">
        <f>HYPERLINK('[1]реквизиты'!$G$14)</f>
      </c>
    </row>
    <row r="38" spans="3:8" ht="15">
      <c r="C38" s="2"/>
      <c r="D38" s="2"/>
      <c r="E38" s="2"/>
      <c r="F38" s="2"/>
      <c r="H38" s="83"/>
    </row>
    <row r="39" spans="3:8" ht="15">
      <c r="C39" s="2"/>
      <c r="D39" s="2"/>
      <c r="E39" s="2"/>
      <c r="F39" s="2"/>
      <c r="H39" s="83"/>
    </row>
    <row r="40" spans="1:11" ht="15">
      <c r="A40" s="13" t="str">
        <f>'[1]реквизиты'!$A$10</f>
        <v>Chiaf  secretary</v>
      </c>
      <c r="C40" s="2"/>
      <c r="D40" s="2"/>
      <c r="E40" s="2"/>
      <c r="F40" s="2"/>
      <c r="H40" s="83" t="str">
        <f>'[1]реквизиты'!$G$10</f>
        <v>N. Glushkova</v>
      </c>
      <c r="K40" t="str">
        <f>'[1]реквизиты'!$G$11</f>
        <v>/RUS/</v>
      </c>
    </row>
    <row r="41" spans="8:11" ht="12.75">
      <c r="H41" t="str">
        <f>'[1]реквизиты'!$I$10</f>
        <v>Н.Глушкова</v>
      </c>
      <c r="K41" t="str">
        <f>'[1]реквизиты'!$I$11</f>
        <v>(РОС)</v>
      </c>
    </row>
  </sheetData>
  <mergeCells count="4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C9:C10"/>
    <mergeCell ref="A11:A12"/>
    <mergeCell ref="C11:C12"/>
    <mergeCell ref="A15:A16"/>
    <mergeCell ref="C15:C16"/>
    <mergeCell ref="A19:A20"/>
    <mergeCell ref="C19:C20"/>
    <mergeCell ref="A21:A22"/>
    <mergeCell ref="C21:C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2011-04-15T16:27:11Z</cp:lastPrinted>
  <dcterms:created xsi:type="dcterms:W3CDTF">1996-10-08T23:32:33Z</dcterms:created>
  <dcterms:modified xsi:type="dcterms:W3CDTF">2011-04-15T16:39:03Z</dcterms:modified>
  <cp:category/>
  <cp:version/>
  <cp:contentType/>
  <cp:contentStatus/>
</cp:coreProperties>
</file>