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<sst xmlns="http://schemas.openxmlformats.org/spreadsheetml/2006/main" count="192" uniqueCount="72">
  <si>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</si>
  <si>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</si>
  <si>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</si>
  <si>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</si>
  <si>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</si>
  <si>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</si>
  <si>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</si>
  <si>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</si>
  <si>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</si>
  <si>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</si>
  <si>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</si>
  <si>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</si>
  <si>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</si>
  <si>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</si>
  <si>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</si>
  <si>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</si>
  <si>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</si>
  <si>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</si>
  <si>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</si>
  <si>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</si>
  <si>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</si>
  <si>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</si>
  <si>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</si>
  <si>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</si>
  <si>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</si>
  <si>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</si>
  <si>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</si>
  <si>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</si>
  <si>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</si>
  <si>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</si>
  <si>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</si>
  <si>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</si>
  <si>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</si>
  <si>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</si>
  <si>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</si>
  <si>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</si>
  <si>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</si>
  <si>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</si>
  <si>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</si>
  <si>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</si>
  <si>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</si>
  <si>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</si>
  <si>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</si>
  <si>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</si>
  <si>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</si>
  <si>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RUS</t>
  </si>
  <si>
    <t>РОС</t>
  </si>
  <si>
    <t>1.</t>
  </si>
  <si>
    <t>1</t>
  </si>
  <si>
    <t>12</t>
  </si>
  <si>
    <t>32</t>
  </si>
  <si>
    <t>41</t>
  </si>
  <si>
    <t>HATOUKINA Anastasiya</t>
  </si>
  <si>
    <t>1995 cms</t>
  </si>
  <si>
    <t>BLR</t>
  </si>
  <si>
    <t>Готовкина Анастасия</t>
  </si>
  <si>
    <t>БЛР</t>
  </si>
  <si>
    <t>DAMYANOVA Borislava</t>
  </si>
  <si>
    <t>BGR</t>
  </si>
  <si>
    <t>Дамьянова Борислава</t>
  </si>
  <si>
    <t>БОЛ</t>
  </si>
  <si>
    <t>MISHAROVA Liana</t>
  </si>
  <si>
    <t>1994 cms</t>
  </si>
  <si>
    <t>Машарова Лиана</t>
  </si>
  <si>
    <t>TYMKIV Anna</t>
  </si>
  <si>
    <t>UKR</t>
  </si>
  <si>
    <t>Тымкив Анна</t>
  </si>
  <si>
    <t>УКР</t>
  </si>
  <si>
    <t>Weight category  40F кg.                             Весовая категория  40    кг</t>
  </si>
  <si>
    <t>4.</t>
  </si>
  <si>
    <t>2.</t>
  </si>
  <si>
    <t>3.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</si>
</sst>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name val="Arial Cyr"/>
      <family val="0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23" fillId="0" borderId="8" xfId="0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 horizontal="right"/>
    </xf>
    <xf numFmtId="0" fontId="43" fillId="0" borderId="8" xfId="0" applyFont="1" applyFill="1" applyBorder="1" applyAlignment="1">
      <alignment horizontal="center" vertical="center" wrapText="1"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8" fillId="2" borderId="28" xfId="15" applyFont="1" applyFill="1" applyBorder="1" applyAlignment="1" applyProtection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30" fillId="3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28" fillId="2" borderId="36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37" fillId="5" borderId="0" xfId="15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15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78" fontId="12" fillId="5" borderId="17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8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8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33" xfId="0" applyNumberFormat="1" applyFont="1" applyFill="1" applyBorder="1" applyAlignment="1">
      <alignment horizontal="center" vertical="center"/>
    </xf>
    <xf numFmtId="0" fontId="9" fillId="7" borderId="29" xfId="0" applyNumberFormat="1" applyFont="1" applyFill="1" applyBorder="1" applyAlignment="1">
      <alignment horizontal="center" vertical="center"/>
    </xf>
    <xf numFmtId="0" fontId="9" fillId="7" borderId="21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8" borderId="28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28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2" fillId="0" borderId="28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36" xfId="15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40"/>
  <sheetViews>
    <sheetView workbookViewId="0" topLeftCell="A3">
      <selection activeCell="B11" sqref="B11:H14"/>
    </sheetView>
  </sheetViews>
  <sheetFormatPr defaultColWidth="9.140625" defaultRowHeight="12.75"/>
  <sheetData>
    <row r="1" spans="1:8" ht="15.75" thickBot="1">
      <c r="A1" s="117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15"/>
      <c r="C1" s="115"/>
      <c r="D1" s="115"/>
      <c r="E1" s="115"/>
      <c r="F1" s="115"/>
      <c r="G1" s="115"/>
      <c r="H1" s="145"/>
    </row>
    <row r="2" spans="1:8" ht="12.75">
      <c r="A2" s="146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46"/>
      <c r="C2" s="146"/>
      <c r="D2" s="146"/>
      <c r="E2" s="146"/>
      <c r="F2" s="146"/>
      <c r="G2" s="146"/>
      <c r="H2" s="146"/>
    </row>
    <row r="3" spans="1:8" ht="18">
      <c r="A3" s="147" t="s">
        <v>41</v>
      </c>
      <c r="B3" s="147"/>
      <c r="C3" s="147"/>
      <c r="D3" s="147"/>
      <c r="E3" s="147"/>
      <c r="F3" s="147"/>
      <c r="G3" s="147"/>
      <c r="H3" s="147"/>
    </row>
    <row r="4" spans="1:8" ht="22.5" customHeight="1">
      <c r="A4" s="154" t="str">
        <f>'пр.взв.'!A4</f>
        <v>Weight category  40F кg.                             Весовая категория  40    кг</v>
      </c>
      <c r="B4" s="154"/>
      <c r="C4" s="154"/>
      <c r="D4" s="154"/>
      <c r="E4" s="154"/>
      <c r="F4" s="154"/>
      <c r="G4" s="154"/>
      <c r="H4" s="154"/>
    </row>
    <row r="5" spans="1:12" ht="18.75" thickBot="1">
      <c r="A5" s="76"/>
      <c r="B5" s="76"/>
      <c r="C5" s="76"/>
      <c r="D5" s="76"/>
      <c r="E5" s="76"/>
      <c r="F5" s="76"/>
      <c r="G5" s="76"/>
      <c r="H5" s="76"/>
      <c r="J5" s="5"/>
      <c r="K5" s="5"/>
      <c r="L5" s="5"/>
    </row>
    <row r="6" spans="1:12" ht="18" customHeight="1">
      <c r="A6" s="148" t="s">
        <v>35</v>
      </c>
      <c r="B6" s="137" t="str">
        <f>VLOOKUP(J6,'пр.взв.'!B7:F22,2,FALSE)</f>
        <v>DAMYANOVA Borislava</v>
      </c>
      <c r="C6" s="138"/>
      <c r="D6" s="138"/>
      <c r="E6" s="138"/>
      <c r="F6" s="138"/>
      <c r="G6" s="138"/>
      <c r="H6" s="133">
        <f>VLOOKUP(J6,'пр.взв.'!B7:F22,3,FALSE)</f>
        <v>1995</v>
      </c>
      <c r="I6" s="112"/>
      <c r="J6" s="113">
        <f>'пр.хода'!I13</f>
        <v>2</v>
      </c>
      <c r="K6" s="5"/>
      <c r="L6" s="5"/>
    </row>
    <row r="7" spans="1:12" ht="18" customHeight="1">
      <c r="A7" s="149"/>
      <c r="B7" s="139" t="str">
        <f>VLOOKUP(J7,'пр.взв.'!B8:F23,2,FALSE)</f>
        <v>Дамьянова Борислава</v>
      </c>
      <c r="C7" s="140"/>
      <c r="D7" s="140"/>
      <c r="E7" s="140"/>
      <c r="F7" s="140"/>
      <c r="G7" s="140"/>
      <c r="H7" s="116"/>
      <c r="I7" s="112"/>
      <c r="J7" s="113" t="s">
        <v>70</v>
      </c>
      <c r="K7" s="5"/>
      <c r="L7" s="5"/>
    </row>
    <row r="8" spans="1:12" ht="18">
      <c r="A8" s="149"/>
      <c r="B8" s="141" t="str">
        <f>VLOOKUP(J6,'пр.взв.'!B7:F22,4,FALSE)</f>
        <v>BGR</v>
      </c>
      <c r="C8" s="142"/>
      <c r="D8" s="142"/>
      <c r="E8" s="142"/>
      <c r="F8" s="142"/>
      <c r="G8" s="142"/>
      <c r="H8" s="103"/>
      <c r="I8" s="112"/>
      <c r="J8" s="113"/>
      <c r="K8" s="5"/>
      <c r="L8" s="5"/>
    </row>
    <row r="9" spans="1:12" ht="18.75" thickBot="1">
      <c r="A9" s="150"/>
      <c r="B9" s="134" t="str">
        <f>VLOOKUP(J7,'пр.взв.'!B8:F23,4,FALSE)</f>
        <v>БОЛ</v>
      </c>
      <c r="C9" s="135"/>
      <c r="D9" s="135"/>
      <c r="E9" s="135"/>
      <c r="F9" s="135"/>
      <c r="G9" s="135"/>
      <c r="H9" s="104"/>
      <c r="I9" s="112"/>
      <c r="J9" s="113"/>
      <c r="K9" s="5"/>
      <c r="L9" s="5"/>
    </row>
    <row r="10" spans="1:12" ht="18.75" thickBot="1">
      <c r="A10" s="76"/>
      <c r="B10" s="76"/>
      <c r="C10" s="76"/>
      <c r="D10" s="76"/>
      <c r="E10" s="76"/>
      <c r="F10" s="76"/>
      <c r="G10" s="76"/>
      <c r="H10" s="76"/>
      <c r="I10" s="112"/>
      <c r="J10" s="113"/>
      <c r="K10" s="5"/>
      <c r="L10" s="5"/>
    </row>
    <row r="11" spans="1:12" ht="18" customHeight="1">
      <c r="A11" s="151" t="s">
        <v>36</v>
      </c>
      <c r="B11" s="137" t="str">
        <f>VLOOKUP(J11,'пр.взв.'!B2:F27,2,FALSE)</f>
        <v>MISHAROVA Liana</v>
      </c>
      <c r="C11" s="138"/>
      <c r="D11" s="138"/>
      <c r="E11" s="138"/>
      <c r="F11" s="138"/>
      <c r="G11" s="138"/>
      <c r="H11" s="133" t="str">
        <f>VLOOKUP(J11,'пр.взв.'!B2:F27,3,FALSE)</f>
        <v>1994 cms</v>
      </c>
      <c r="I11" s="112"/>
      <c r="J11" s="113">
        <v>3</v>
      </c>
      <c r="K11" s="5"/>
      <c r="L11" s="5"/>
    </row>
    <row r="12" spans="1:12" ht="18" customHeight="1">
      <c r="A12" s="152"/>
      <c r="B12" s="139" t="str">
        <f>VLOOKUP(J12,'пр.взв.'!B3:F28,2,FALSE)</f>
        <v>Машарова Лиана</v>
      </c>
      <c r="C12" s="140"/>
      <c r="D12" s="140"/>
      <c r="E12" s="140"/>
      <c r="F12" s="140"/>
      <c r="G12" s="140"/>
      <c r="H12" s="116"/>
      <c r="I12" s="112"/>
      <c r="J12" s="113" t="s">
        <v>71</v>
      </c>
      <c r="K12" s="5"/>
      <c r="L12" s="5"/>
    </row>
    <row r="13" spans="1:12" ht="18">
      <c r="A13" s="152"/>
      <c r="B13" s="141" t="str">
        <f>VLOOKUP(J11,'пр.взв.'!B2:F27,4,FALSE)</f>
        <v>RUS</v>
      </c>
      <c r="C13" s="142"/>
      <c r="D13" s="142"/>
      <c r="E13" s="142"/>
      <c r="F13" s="142"/>
      <c r="G13" s="142"/>
      <c r="H13" s="103"/>
      <c r="I13" s="112"/>
      <c r="J13" s="113"/>
      <c r="K13" s="5"/>
      <c r="L13" s="5"/>
    </row>
    <row r="14" spans="1:12" ht="18.75" thickBot="1">
      <c r="A14" s="153"/>
      <c r="B14" s="134" t="str">
        <f>VLOOKUP(J12,'пр.взв.'!B3:F28,4,FALSE)</f>
        <v>РОС</v>
      </c>
      <c r="C14" s="135"/>
      <c r="D14" s="135"/>
      <c r="E14" s="135"/>
      <c r="F14" s="135"/>
      <c r="G14" s="135"/>
      <c r="H14" s="104"/>
      <c r="I14" s="112"/>
      <c r="J14" s="113"/>
      <c r="K14" s="5"/>
      <c r="L14" s="5"/>
    </row>
    <row r="15" spans="1:12" ht="18.75" thickBot="1">
      <c r="A15" s="76"/>
      <c r="B15" s="112"/>
      <c r="C15" s="112"/>
      <c r="D15" s="112"/>
      <c r="E15" s="112"/>
      <c r="F15" s="112"/>
      <c r="G15" s="112"/>
      <c r="H15" s="112"/>
      <c r="I15" s="112"/>
      <c r="J15" s="113"/>
      <c r="K15" s="5"/>
      <c r="L15" s="5"/>
    </row>
    <row r="16" spans="1:12" ht="18" customHeight="1">
      <c r="A16" s="143" t="s">
        <v>37</v>
      </c>
      <c r="B16" s="137" t="str">
        <f>VLOOKUP(J16,'пр.взв.'!B1:F32,2,FALSE)</f>
        <v>HATOUKINA Anastasiya</v>
      </c>
      <c r="C16" s="138"/>
      <c r="D16" s="138"/>
      <c r="E16" s="138"/>
      <c r="F16" s="138"/>
      <c r="G16" s="138"/>
      <c r="H16" s="133" t="str">
        <f>VLOOKUP(J16,'пр.взв.'!B1:F32,3,FALSE)</f>
        <v>1995 cms</v>
      </c>
      <c r="I16" s="76"/>
      <c r="J16" s="113">
        <f>'пр.хода'!C28</f>
        <v>1</v>
      </c>
      <c r="K16" s="5"/>
      <c r="L16" s="5"/>
    </row>
    <row r="17" spans="1:12" ht="18" customHeight="1">
      <c r="A17" s="144"/>
      <c r="B17" s="139" t="str">
        <f>VLOOKUP(J17,'пр.взв.'!B2:F33,2,FALSE)</f>
        <v>Готовкина Анастасия</v>
      </c>
      <c r="C17" s="140"/>
      <c r="D17" s="140"/>
      <c r="E17" s="140"/>
      <c r="F17" s="140"/>
      <c r="G17" s="140"/>
      <c r="H17" s="116"/>
      <c r="I17" s="76"/>
      <c r="J17" s="113" t="s">
        <v>47</v>
      </c>
      <c r="K17" s="5"/>
      <c r="L17" s="5"/>
    </row>
    <row r="18" spans="1:10" ht="18">
      <c r="A18" s="144"/>
      <c r="B18" s="141" t="str">
        <f>VLOOKUP(J16,'пр.взв.'!B1:F32,4,FALSE)</f>
        <v>BLR</v>
      </c>
      <c r="C18" s="142"/>
      <c r="D18" s="142"/>
      <c r="E18" s="142"/>
      <c r="F18" s="142"/>
      <c r="G18" s="142"/>
      <c r="H18" s="103"/>
      <c r="I18" s="76"/>
      <c r="J18" s="77"/>
    </row>
    <row r="19" spans="1:10" ht="18.75" thickBot="1">
      <c r="A19" s="122"/>
      <c r="B19" s="134" t="str">
        <f>VLOOKUP(J17,'пр.взв.'!B2:F33,4,FALSE)</f>
        <v>БЛР</v>
      </c>
      <c r="C19" s="135"/>
      <c r="D19" s="135"/>
      <c r="E19" s="135"/>
      <c r="F19" s="135"/>
      <c r="G19" s="135"/>
      <c r="H19" s="104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 thickBot="1">
      <c r="A21" s="143" t="s">
        <v>37</v>
      </c>
      <c r="B21" s="137" t="str">
        <f>VLOOKUP(J21,'пр.взв.'!B2:F37,2,FALSE)</f>
        <v>TYMKIV Anna</v>
      </c>
      <c r="C21" s="138"/>
      <c r="D21" s="138"/>
      <c r="E21" s="138"/>
      <c r="F21" s="138"/>
      <c r="G21" s="138"/>
      <c r="H21" s="133">
        <f>VLOOKUP(J21,'пр.взв.'!B2:F37,3,FALSE)</f>
        <v>1995</v>
      </c>
      <c r="I21" s="76"/>
      <c r="J21" s="77">
        <f>'пр.хода'!J28</f>
        <v>4</v>
      </c>
    </row>
    <row r="22" spans="1:10" ht="18" customHeight="1">
      <c r="A22" s="144"/>
      <c r="B22" s="137" t="s">
        <v>66</v>
      </c>
      <c r="C22" s="138"/>
      <c r="D22" s="138"/>
      <c r="E22" s="138"/>
      <c r="F22" s="138"/>
      <c r="G22" s="138"/>
      <c r="H22" s="116"/>
      <c r="I22" s="76"/>
      <c r="J22" s="77" t="s">
        <v>69</v>
      </c>
    </row>
    <row r="23" spans="1:9" ht="18">
      <c r="A23" s="144"/>
      <c r="B23" s="141" t="str">
        <f>VLOOKUP(J21,'пр.взв.'!B2:F37,4,FALSE)</f>
        <v>UKR</v>
      </c>
      <c r="C23" s="142"/>
      <c r="D23" s="142"/>
      <c r="E23" s="142"/>
      <c r="F23" s="142"/>
      <c r="G23" s="142"/>
      <c r="H23" s="103"/>
      <c r="I23" s="76"/>
    </row>
    <row r="24" spans="1:9" ht="18.75" thickBot="1">
      <c r="A24" s="122"/>
      <c r="B24" s="134" t="s">
        <v>67</v>
      </c>
      <c r="C24" s="135"/>
      <c r="D24" s="135"/>
      <c r="E24" s="135"/>
      <c r="F24" s="135"/>
      <c r="G24" s="135"/>
      <c r="H24" s="104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42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31"/>
      <c r="B28" s="132"/>
      <c r="C28" s="132"/>
      <c r="D28" s="132"/>
      <c r="E28" s="132"/>
      <c r="F28" s="132"/>
      <c r="G28" s="132"/>
      <c r="H28" s="133"/>
    </row>
    <row r="29" spans="1:8" ht="13.5" thickBot="1">
      <c r="A29" s="134"/>
      <c r="B29" s="135"/>
      <c r="C29" s="135"/>
      <c r="D29" s="135"/>
      <c r="E29" s="135"/>
      <c r="F29" s="135"/>
      <c r="G29" s="135"/>
      <c r="H29" s="136"/>
    </row>
    <row r="32" spans="1:8" ht="18">
      <c r="A32" s="76" t="s">
        <v>43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9">
    <mergeCell ref="A16:A19"/>
    <mergeCell ref="B8:G8"/>
    <mergeCell ref="B9:G9"/>
    <mergeCell ref="H21:H22"/>
    <mergeCell ref="H11:H12"/>
    <mergeCell ref="B13:G13"/>
    <mergeCell ref="B14:G14"/>
    <mergeCell ref="B11:G11"/>
    <mergeCell ref="B12:G12"/>
    <mergeCell ref="H16:H17"/>
    <mergeCell ref="A1:H1"/>
    <mergeCell ref="A2:H2"/>
    <mergeCell ref="A3:H3"/>
    <mergeCell ref="A6:A9"/>
    <mergeCell ref="H6:H7"/>
    <mergeCell ref="B6:G6"/>
    <mergeCell ref="B7:G7"/>
    <mergeCell ref="A11:A14"/>
    <mergeCell ref="A4:H4"/>
    <mergeCell ref="A28:H29"/>
    <mergeCell ref="B16:G16"/>
    <mergeCell ref="B17:G17"/>
    <mergeCell ref="B18:G18"/>
    <mergeCell ref="B19:G19"/>
    <mergeCell ref="B21:G21"/>
    <mergeCell ref="B22:G22"/>
    <mergeCell ref="B23:G23"/>
    <mergeCell ref="B24:G24"/>
    <mergeCell ref="A21:A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7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55" t="s">
        <v>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38.25" customHeight="1">
      <c r="A2" s="157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8" customHeight="1">
      <c r="A3" s="185" t="str">
        <f>'пр.взв.'!A4</f>
        <v>Weight category  40F кg.                             Весовая категория  40    кг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7.75" customHeight="1" hidden="1" thickBot="1">
      <c r="A4" s="159" t="s">
        <v>38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62">
        <v>1</v>
      </c>
      <c r="B6" s="165">
        <f>'пр.хода'!A26</f>
        <v>0</v>
      </c>
      <c r="C6" s="167" t="s">
        <v>21</v>
      </c>
      <c r="D6" s="169" t="e">
        <f>VLOOKUP(B6,'пр.взв.'!B7:E22,2,FALSE)</f>
        <v>#N/A</v>
      </c>
      <c r="E6" s="180" t="e">
        <f>VLOOKUP(B6,'пр.взв.'!B7:E22,3,FALSE)</f>
        <v>#N/A</v>
      </c>
      <c r="F6" s="187" t="e">
        <f>VLOOKUP(B6,'пр.взв.'!B7:E22,4,FALSE)</f>
        <v>#N/A</v>
      </c>
      <c r="G6" s="178"/>
      <c r="H6" s="160"/>
      <c r="I6" s="178"/>
      <c r="J6" s="160"/>
      <c r="K6" s="60" t="s">
        <v>24</v>
      </c>
    </row>
    <row r="7" spans="1:11" ht="19.5" customHeight="1" hidden="1" thickBot="1">
      <c r="A7" s="163"/>
      <c r="B7" s="166"/>
      <c r="C7" s="168"/>
      <c r="D7" s="170"/>
      <c r="E7" s="175"/>
      <c r="F7" s="182"/>
      <c r="G7" s="177"/>
      <c r="H7" s="161"/>
      <c r="I7" s="177"/>
      <c r="J7" s="161"/>
      <c r="K7" s="61" t="s">
        <v>2</v>
      </c>
    </row>
    <row r="8" spans="1:11" ht="19.5" customHeight="1" hidden="1">
      <c r="A8" s="163"/>
      <c r="B8" s="165">
        <f>'пр.хода'!A30</f>
        <v>0</v>
      </c>
      <c r="C8" s="172" t="s">
        <v>22</v>
      </c>
      <c r="D8" s="183" t="e">
        <f>VLOOKUP(B8,'пр.взв.'!B7:E22,2,FALSE)</f>
        <v>#N/A</v>
      </c>
      <c r="E8" s="174" t="e">
        <f>VLOOKUP(B8,'пр.взв.'!B7:E22,3,FALSE)</f>
        <v>#N/A</v>
      </c>
      <c r="F8" s="181" t="e">
        <f>VLOOKUP(B8,'пр.взв.'!B7:E22,4,FALSE)</f>
        <v>#N/A</v>
      </c>
      <c r="G8" s="176"/>
      <c r="H8" s="160"/>
      <c r="I8" s="178"/>
      <c r="J8" s="160"/>
      <c r="K8" s="61" t="s">
        <v>25</v>
      </c>
    </row>
    <row r="9" spans="1:11" ht="19.5" customHeight="1" hidden="1" thickBot="1">
      <c r="A9" s="164"/>
      <c r="B9" s="166"/>
      <c r="C9" s="173"/>
      <c r="D9" s="184"/>
      <c r="E9" s="175"/>
      <c r="F9" s="182"/>
      <c r="G9" s="177"/>
      <c r="H9" s="161"/>
      <c r="I9" s="177"/>
      <c r="J9" s="161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62">
        <v>2</v>
      </c>
      <c r="B12" s="165">
        <f>'пр.хода'!F26</f>
        <v>0</v>
      </c>
      <c r="C12" s="167" t="s">
        <v>21</v>
      </c>
      <c r="D12" s="169" t="e">
        <f>VLOOKUP(B12,'пр.взв.'!B7:E22,2,FALSE)</f>
        <v>#N/A</v>
      </c>
      <c r="E12" s="180" t="e">
        <f>VLOOKUP(B12,'пр.взв.'!B7:E22,3,FALSE)</f>
        <v>#N/A</v>
      </c>
      <c r="F12" s="180" t="e">
        <f>VLOOKUP(B12,'пр.взв.'!B7:E22,4,FALSE)</f>
        <v>#N/A</v>
      </c>
      <c r="G12" s="178"/>
      <c r="H12" s="160"/>
      <c r="I12" s="178"/>
      <c r="J12" s="160"/>
      <c r="K12" s="60" t="s">
        <v>24</v>
      </c>
    </row>
    <row r="13" spans="1:11" ht="19.5" customHeight="1" hidden="1" thickBot="1">
      <c r="A13" s="163"/>
      <c r="B13" s="166"/>
      <c r="C13" s="168"/>
      <c r="D13" s="170"/>
      <c r="E13" s="175"/>
      <c r="F13" s="175"/>
      <c r="G13" s="177"/>
      <c r="H13" s="161"/>
      <c r="I13" s="177"/>
      <c r="J13" s="161"/>
      <c r="K13" s="61" t="s">
        <v>2</v>
      </c>
    </row>
    <row r="14" spans="1:11" ht="19.5" customHeight="1" hidden="1">
      <c r="A14" s="163"/>
      <c r="B14" s="165">
        <f>'пр.хода'!F30</f>
        <v>0</v>
      </c>
      <c r="C14" s="172" t="s">
        <v>22</v>
      </c>
      <c r="D14" s="171" t="e">
        <f>VLOOKUP(B14,'пр.взв.'!B7:E22,2,FALSE)</f>
        <v>#N/A</v>
      </c>
      <c r="E14" s="174" t="e">
        <f>VLOOKUP(B14,'пр.взв.'!B7:E22,3,FALSE)</f>
        <v>#N/A</v>
      </c>
      <c r="F14" s="174" t="e">
        <f>VLOOKUP(B14,'пр.взв.'!B7:E22,4,FALSE)</f>
        <v>#N/A</v>
      </c>
      <c r="G14" s="176"/>
      <c r="H14" s="160"/>
      <c r="I14" s="178"/>
      <c r="J14" s="160"/>
      <c r="K14" s="61" t="s">
        <v>25</v>
      </c>
    </row>
    <row r="15" spans="1:11" ht="19.5" customHeight="1" hidden="1" thickBot="1">
      <c r="A15" s="164"/>
      <c r="B15" s="166"/>
      <c r="C15" s="173"/>
      <c r="D15" s="170"/>
      <c r="E15" s="175"/>
      <c r="F15" s="175"/>
      <c r="G15" s="177"/>
      <c r="H15" s="161"/>
      <c r="I15" s="177"/>
      <c r="J15" s="161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79" t="s">
        <v>23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62"/>
      <c r="B19" s="165">
        <f>'пр.хода'!G8</f>
        <v>3</v>
      </c>
      <c r="C19" s="167" t="s">
        <v>21</v>
      </c>
      <c r="D19" s="169" t="str">
        <f>VLOOKUP(B19,'пр.взв.'!B7:E22,2,FALSE)</f>
        <v>MISHAROVA Liana</v>
      </c>
      <c r="E19" s="180" t="str">
        <f>VLOOKUP(B19,'пр.взв.'!B7:E22,3,FALSE)</f>
        <v>1994 cms</v>
      </c>
      <c r="F19" s="180" t="str">
        <f>VLOOKUP(B19,'пр.взв.'!B7:E22,4,FALSE)</f>
        <v>RUS</v>
      </c>
      <c r="G19" s="178"/>
      <c r="H19" s="160"/>
      <c r="I19" s="178"/>
      <c r="J19" s="160"/>
      <c r="K19" s="60" t="s">
        <v>24</v>
      </c>
    </row>
    <row r="20" spans="1:11" ht="19.5" customHeight="1" thickBot="1">
      <c r="A20" s="163"/>
      <c r="B20" s="166"/>
      <c r="C20" s="168"/>
      <c r="D20" s="170"/>
      <c r="E20" s="175"/>
      <c r="F20" s="175"/>
      <c r="G20" s="177"/>
      <c r="H20" s="161"/>
      <c r="I20" s="177"/>
      <c r="J20" s="161"/>
      <c r="K20" s="61" t="s">
        <v>2</v>
      </c>
    </row>
    <row r="21" spans="1:11" ht="19.5" customHeight="1">
      <c r="A21" s="163"/>
      <c r="B21" s="165">
        <f>'пр.хода'!G18</f>
        <v>2</v>
      </c>
      <c r="C21" s="172" t="s">
        <v>22</v>
      </c>
      <c r="D21" s="171" t="str">
        <f>VLOOKUP(B21,'пр.взв.'!B7:E22,2,FALSE)</f>
        <v>DAMYANOVA Borislava</v>
      </c>
      <c r="E21" s="174">
        <f>VLOOKUP(B21,'пр.взв.'!B7:E22,3,FALSE)</f>
        <v>1995</v>
      </c>
      <c r="F21" s="174" t="str">
        <f>VLOOKUP(B21,'пр.взв.'!B7:E22,4,FALSE)</f>
        <v>BGR</v>
      </c>
      <c r="G21" s="176"/>
      <c r="H21" s="160"/>
      <c r="I21" s="178"/>
      <c r="J21" s="160"/>
      <c r="K21" s="61" t="s">
        <v>25</v>
      </c>
    </row>
    <row r="22" spans="1:11" ht="19.5" customHeight="1" thickBot="1">
      <c r="A22" s="164"/>
      <c r="B22" s="166"/>
      <c r="C22" s="173"/>
      <c r="D22" s="170"/>
      <c r="E22" s="175"/>
      <c r="F22" s="175"/>
      <c r="G22" s="177"/>
      <c r="H22" s="161"/>
      <c r="I22" s="177"/>
      <c r="J22" s="161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88" t="str">
        <f>'[1]реквизиты'!$G$8</f>
        <v>V. Bukhval</v>
      </c>
      <c r="I24" s="188"/>
      <c r="J24" s="18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88" t="str">
        <f>'[1]реквизиты'!$G$10</f>
        <v>N. Glushkova</v>
      </c>
      <c r="I26" s="188"/>
      <c r="J26" s="188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C17" sqref="C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12</v>
      </c>
      <c r="B1" s="197"/>
      <c r="C1" s="197"/>
      <c r="D1" s="197"/>
      <c r="E1" s="197"/>
      <c r="F1" s="197"/>
    </row>
    <row r="2" spans="1:6" ht="28.5" customHeight="1">
      <c r="A2" s="19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96"/>
      <c r="C2" s="196"/>
      <c r="D2" s="196"/>
      <c r="E2" s="196"/>
      <c r="F2" s="196"/>
    </row>
    <row r="3" spans="1:10" ht="17.25" customHeight="1">
      <c r="A3" s="19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198"/>
      <c r="C3" s="198"/>
      <c r="D3" s="198"/>
      <c r="E3" s="198"/>
      <c r="F3" s="198"/>
      <c r="G3" s="11"/>
      <c r="H3" s="11"/>
      <c r="I3" s="11"/>
      <c r="J3" s="12"/>
    </row>
    <row r="4" spans="1:10" ht="21.75" customHeight="1" thickBot="1">
      <c r="A4" s="189" t="s">
        <v>68</v>
      </c>
      <c r="B4" s="189"/>
      <c r="C4" s="189"/>
      <c r="D4" s="189"/>
      <c r="E4" s="189"/>
      <c r="F4" s="189"/>
      <c r="G4" s="11"/>
      <c r="H4" s="11"/>
      <c r="I4" s="11"/>
      <c r="J4" s="12"/>
    </row>
    <row r="5" spans="1:6" ht="12.75" customHeight="1">
      <c r="A5" s="190" t="s">
        <v>5</v>
      </c>
      <c r="B5" s="192" t="s">
        <v>6</v>
      </c>
      <c r="C5" s="190" t="s">
        <v>7</v>
      </c>
      <c r="D5" s="190" t="s">
        <v>32</v>
      </c>
      <c r="E5" s="190" t="s">
        <v>9</v>
      </c>
      <c r="F5" s="190" t="s">
        <v>10</v>
      </c>
    </row>
    <row r="6" spans="1:6" ht="12.75" customHeight="1" thickBot="1">
      <c r="A6" s="191" t="s">
        <v>5</v>
      </c>
      <c r="B6" s="193"/>
      <c r="C6" s="191" t="s">
        <v>7</v>
      </c>
      <c r="D6" s="191" t="s">
        <v>8</v>
      </c>
      <c r="E6" s="191" t="s">
        <v>9</v>
      </c>
      <c r="F6" s="191" t="s">
        <v>10</v>
      </c>
    </row>
    <row r="7" spans="1:6" ht="12.75" customHeight="1">
      <c r="A7" s="194" t="s">
        <v>48</v>
      </c>
      <c r="B7" s="90">
        <v>1</v>
      </c>
      <c r="C7" s="97" t="s">
        <v>52</v>
      </c>
      <c r="D7" s="93" t="s">
        <v>53</v>
      </c>
      <c r="E7" s="98" t="s">
        <v>54</v>
      </c>
      <c r="F7" s="194"/>
    </row>
    <row r="8" spans="1:6" ht="12.75" customHeight="1" thickBot="1">
      <c r="A8" s="194" t="s">
        <v>48</v>
      </c>
      <c r="B8" s="95" t="s">
        <v>47</v>
      </c>
      <c r="C8" s="94" t="s">
        <v>55</v>
      </c>
      <c r="D8" s="85"/>
      <c r="E8" s="94" t="s">
        <v>56</v>
      </c>
      <c r="F8" s="194"/>
    </row>
    <row r="9" spans="1:6" ht="12.75" customHeight="1">
      <c r="A9" s="194" t="s">
        <v>49</v>
      </c>
      <c r="B9" s="92">
        <v>2</v>
      </c>
      <c r="C9" s="97" t="s">
        <v>57</v>
      </c>
      <c r="D9" s="93">
        <v>1995</v>
      </c>
      <c r="E9" s="98" t="s">
        <v>58</v>
      </c>
      <c r="F9" s="194"/>
    </row>
    <row r="10" spans="1:6" ht="12.75" customHeight="1" thickBot="1">
      <c r="A10" s="194" t="s">
        <v>49</v>
      </c>
      <c r="B10" s="91" t="s">
        <v>70</v>
      </c>
      <c r="C10" s="94" t="s">
        <v>59</v>
      </c>
      <c r="D10" s="85"/>
      <c r="E10" s="94" t="s">
        <v>60</v>
      </c>
      <c r="F10" s="194"/>
    </row>
    <row r="11" spans="1:6" ht="12.75" customHeight="1">
      <c r="A11" s="194" t="s">
        <v>50</v>
      </c>
      <c r="B11" s="92">
        <v>3</v>
      </c>
      <c r="C11" s="97" t="s">
        <v>61</v>
      </c>
      <c r="D11" s="93" t="s">
        <v>62</v>
      </c>
      <c r="E11" s="98" t="s">
        <v>45</v>
      </c>
      <c r="F11" s="194"/>
    </row>
    <row r="12" spans="1:6" ht="15" customHeight="1" thickBot="1">
      <c r="A12" s="194" t="s">
        <v>50</v>
      </c>
      <c r="B12" s="91" t="s">
        <v>71</v>
      </c>
      <c r="C12" s="94" t="s">
        <v>63</v>
      </c>
      <c r="D12" s="85"/>
      <c r="E12" s="94" t="s">
        <v>46</v>
      </c>
      <c r="F12" s="194"/>
    </row>
    <row r="13" spans="1:6" ht="12.75" customHeight="1">
      <c r="A13" s="194" t="s">
        <v>51</v>
      </c>
      <c r="B13" s="92">
        <v>4</v>
      </c>
      <c r="C13" s="97" t="s">
        <v>64</v>
      </c>
      <c r="D13" s="93">
        <v>1995</v>
      </c>
      <c r="E13" s="98" t="s">
        <v>65</v>
      </c>
      <c r="F13" s="194"/>
    </row>
    <row r="14" spans="1:6" ht="15" customHeight="1">
      <c r="A14" s="194" t="s">
        <v>51</v>
      </c>
      <c r="B14" s="91" t="s">
        <v>69</v>
      </c>
      <c r="C14" s="94" t="s">
        <v>66</v>
      </c>
      <c r="D14" s="85"/>
      <c r="E14" s="94" t="s">
        <v>67</v>
      </c>
      <c r="F14" s="194"/>
    </row>
    <row r="15" spans="1:6" ht="15" customHeight="1">
      <c r="A15" s="195">
        <v>5</v>
      </c>
      <c r="B15" s="92">
        <v>5</v>
      </c>
      <c r="C15" s="89"/>
      <c r="D15" s="194"/>
      <c r="E15" s="89"/>
      <c r="F15" s="194"/>
    </row>
    <row r="16" spans="1:6" ht="15.75" customHeight="1">
      <c r="A16" s="195"/>
      <c r="B16" s="91"/>
      <c r="C16" s="88"/>
      <c r="D16" s="194"/>
      <c r="E16" s="88"/>
      <c r="F16" s="194"/>
    </row>
    <row r="17" spans="1:6" ht="12.75" customHeight="1">
      <c r="A17" s="195">
        <v>6</v>
      </c>
      <c r="B17" s="92">
        <v>6</v>
      </c>
      <c r="C17" s="89"/>
      <c r="D17" s="194"/>
      <c r="E17" s="89"/>
      <c r="F17" s="194"/>
    </row>
    <row r="18" spans="1:6" ht="15" customHeight="1">
      <c r="A18" s="195"/>
      <c r="B18" s="91"/>
      <c r="C18" s="88"/>
      <c r="D18" s="194"/>
      <c r="E18" s="88"/>
      <c r="F18" s="194"/>
    </row>
    <row r="19" spans="1:6" ht="12.75" customHeight="1">
      <c r="A19" s="195">
        <v>7</v>
      </c>
      <c r="B19" s="92">
        <v>7</v>
      </c>
      <c r="C19" s="89"/>
      <c r="D19" s="194"/>
      <c r="E19" s="89"/>
      <c r="F19" s="194"/>
    </row>
    <row r="20" spans="1:6" ht="15" customHeight="1">
      <c r="A20" s="195"/>
      <c r="B20" s="91"/>
      <c r="C20" s="88"/>
      <c r="D20" s="194"/>
      <c r="E20" s="88"/>
      <c r="F20" s="194"/>
    </row>
    <row r="21" spans="1:6" ht="12.75" customHeight="1">
      <c r="A21" s="195">
        <v>8</v>
      </c>
      <c r="B21" s="92">
        <v>8</v>
      </c>
      <c r="C21" s="89"/>
      <c r="D21" s="194"/>
      <c r="E21" s="89"/>
      <c r="F21" s="194"/>
    </row>
    <row r="22" spans="1:6" ht="15" customHeight="1">
      <c r="A22" s="195"/>
      <c r="B22" s="91"/>
      <c r="C22" s="88"/>
      <c r="D22" s="194"/>
      <c r="E22" s="88"/>
      <c r="F22" s="194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30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D17:D18"/>
    <mergeCell ref="F17:F18"/>
    <mergeCell ref="F15:F16"/>
    <mergeCell ref="A15:A16"/>
    <mergeCell ref="D15:D16"/>
    <mergeCell ref="F7:F8"/>
    <mergeCell ref="F11:F12"/>
    <mergeCell ref="F9:F10"/>
    <mergeCell ref="F13:F14"/>
    <mergeCell ref="A13:A14"/>
    <mergeCell ref="A9:A10"/>
    <mergeCell ref="A11:A12"/>
    <mergeCell ref="A7:A8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203"/>
      <c r="E1" s="203"/>
      <c r="F1" s="203"/>
      <c r="G1" s="203"/>
      <c r="H1" s="203"/>
      <c r="I1" s="203"/>
      <c r="J1" s="20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05">
        <f>HYPERLINK('[2]ИТ.ПР'!$A$8)</f>
      </c>
      <c r="D2" s="205"/>
      <c r="E2" s="205"/>
      <c r="F2" s="205"/>
      <c r="G2" s="205"/>
      <c r="H2" s="205"/>
      <c r="I2" s="205"/>
      <c r="J2" s="205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06" t="str">
        <f>HYPERLINK('пр.взв.'!A4)</f>
        <v>Weight category  40F кg.                             Весовая категория  40    кг</v>
      </c>
      <c r="D3" s="207"/>
      <c r="E3" s="207"/>
      <c r="F3" s="207"/>
      <c r="G3" s="207"/>
      <c r="H3" s="207"/>
      <c r="I3" s="207"/>
      <c r="J3" s="208"/>
      <c r="K3" s="42"/>
      <c r="L3" s="42"/>
      <c r="M3" s="42"/>
    </row>
    <row r="4" spans="1:13" ht="16.5" thickBot="1">
      <c r="A4" s="201" t="s">
        <v>0</v>
      </c>
      <c r="B4" s="20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9">
        <v>1</v>
      </c>
      <c r="B5" s="211" t="str">
        <f>VLOOKUP(A5,'пр.взв.'!B7:C22,2,FALSE)</f>
        <v>HATOUKINA Anastasiya</v>
      </c>
      <c r="C5" s="213" t="str">
        <f>VLOOKUP(B5,'пр.взв.'!C7:D22,2,FALSE)</f>
        <v>1995 cms</v>
      </c>
      <c r="D5" s="215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0"/>
      <c r="B6" s="212"/>
      <c r="C6" s="214"/>
      <c r="D6" s="216"/>
      <c r="E6" s="199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7">
        <v>5</v>
      </c>
      <c r="B7" s="218">
        <f>VLOOKUP(A7,'пр.взв.'!B9:C24,2,FALSE)</f>
        <v>0</v>
      </c>
      <c r="C7" s="219" t="e">
        <f>VLOOKUP(B7,'пр.взв.'!C9:D24,2,FALSE)</f>
        <v>#N/A</v>
      </c>
      <c r="D7" s="220">
        <f>VLOOKUP(A7,'пр.взв.'!B5:E20,4,FALSE)</f>
        <v>0</v>
      </c>
      <c r="E7" s="200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0"/>
      <c r="B8" s="212"/>
      <c r="C8" s="214"/>
      <c r="D8" s="221"/>
      <c r="E8" s="20"/>
      <c r="F8" s="22"/>
      <c r="G8" s="199"/>
      <c r="H8" s="26"/>
      <c r="I8" s="20"/>
      <c r="J8" s="20"/>
      <c r="K8" s="20"/>
      <c r="L8" s="20"/>
      <c r="M8" s="20"/>
    </row>
    <row r="9" spans="1:13" ht="15" customHeight="1" thickBot="1">
      <c r="A9" s="209">
        <v>3</v>
      </c>
      <c r="B9" s="211" t="str">
        <f>VLOOKUP(A9,'пр.взв.'!B11:C26,2,FALSE)</f>
        <v>MISHAROVA Liana</v>
      </c>
      <c r="C9" s="213" t="str">
        <f>VLOOKUP(B9,'пр.взв.'!C11:D26,2,FALSE)</f>
        <v>1994 cms</v>
      </c>
      <c r="D9" s="215" t="str">
        <f>VLOOKUP(A9,'пр.взв.'!B5:E20,4,FALSE)</f>
        <v>RUS</v>
      </c>
      <c r="E9" s="20"/>
      <c r="F9" s="22"/>
      <c r="G9" s="200"/>
      <c r="H9" s="2"/>
      <c r="I9" s="24"/>
      <c r="J9" s="22"/>
      <c r="K9" s="20"/>
      <c r="L9" s="20"/>
      <c r="M9" s="20"/>
    </row>
    <row r="10" spans="1:13" ht="15" customHeight="1">
      <c r="A10" s="210"/>
      <c r="B10" s="212"/>
      <c r="C10" s="214"/>
      <c r="D10" s="216"/>
      <c r="E10" s="199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7">
        <v>7</v>
      </c>
      <c r="B11" s="218">
        <f>VLOOKUP(A11,'пр.взв.'!B13:C28,2,FALSE)</f>
        <v>0</v>
      </c>
      <c r="C11" s="219" t="e">
        <f>VLOOKUP(B11,'пр.взв.'!C13:D28,2,FALSE)</f>
        <v>#N/A</v>
      </c>
      <c r="D11" s="220">
        <f>VLOOKUP(A11,'пр.взв.'!B5:E20,4,FALSE)</f>
        <v>0</v>
      </c>
      <c r="E11" s="20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2"/>
      <c r="B12" s="223"/>
      <c r="C12" s="221"/>
      <c r="D12" s="22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99"/>
      <c r="J14" s="33"/>
      <c r="K14" s="23"/>
      <c r="L14" s="23"/>
      <c r="M14" s="20"/>
    </row>
    <row r="15" spans="1:10" ht="15" customHeight="1" thickBot="1">
      <c r="A15" s="201" t="s">
        <v>3</v>
      </c>
      <c r="B15" s="201"/>
      <c r="C15" s="71"/>
      <c r="D15" s="71"/>
      <c r="E15" s="20"/>
      <c r="F15" s="20"/>
      <c r="G15" s="20"/>
      <c r="H15" s="20"/>
      <c r="I15" s="200"/>
      <c r="J15" s="2"/>
    </row>
    <row r="16" spans="1:10" ht="15" customHeight="1" thickBot="1">
      <c r="A16" s="209">
        <v>2</v>
      </c>
      <c r="B16" s="211" t="str">
        <f>VLOOKUP(A16,'пр.взв.'!B7:C22,2,FALSE)</f>
        <v>DAMYANOVA Borislava</v>
      </c>
      <c r="C16" s="213">
        <f>VLOOKUP(B16,'пр.взв.'!C7:D22,2,FALSE)</f>
        <v>1995</v>
      </c>
      <c r="D16" s="215" t="str">
        <f>VLOOKUP(A16,'пр.взв.'!B6:E21,4,FALSE)</f>
        <v>BGR</v>
      </c>
      <c r="E16" s="20"/>
      <c r="F16" s="20"/>
      <c r="G16" s="20"/>
      <c r="H16" s="20"/>
      <c r="I16" s="30"/>
      <c r="J16" s="2"/>
    </row>
    <row r="17" spans="1:10" ht="15" customHeight="1">
      <c r="A17" s="210"/>
      <c r="B17" s="212"/>
      <c r="C17" s="214"/>
      <c r="D17" s="216"/>
      <c r="E17" s="199"/>
      <c r="F17" s="20"/>
      <c r="G17" s="25"/>
      <c r="H17" s="22"/>
      <c r="I17" s="30"/>
      <c r="J17" s="2"/>
    </row>
    <row r="18" spans="1:10" ht="15" customHeight="1" thickBot="1">
      <c r="A18" s="217">
        <v>6</v>
      </c>
      <c r="B18" s="218">
        <f>VLOOKUP(A18,'пр.взв.'!B9:C24,2,FALSE)</f>
        <v>0</v>
      </c>
      <c r="C18" s="219" t="e">
        <f>VLOOKUP(B18,'пр.взв.'!C9:D24,2,FALSE)</f>
        <v>#N/A</v>
      </c>
      <c r="D18" s="220">
        <f>VLOOKUP(A18,'пр.взв.'!B6:E21,4,FALSE)</f>
        <v>0</v>
      </c>
      <c r="E18" s="200"/>
      <c r="F18" s="21"/>
      <c r="G18" s="24"/>
      <c r="H18" s="22"/>
      <c r="I18" s="30"/>
      <c r="J18" s="2"/>
    </row>
    <row r="19" spans="1:10" ht="15" customHeight="1" thickBot="1">
      <c r="A19" s="210"/>
      <c r="B19" s="212"/>
      <c r="C19" s="214"/>
      <c r="D19" s="221"/>
      <c r="E19" s="20"/>
      <c r="F19" s="22"/>
      <c r="G19" s="199"/>
      <c r="H19" s="26"/>
      <c r="I19" s="30"/>
      <c r="J19" s="2"/>
    </row>
    <row r="20" spans="1:8" ht="15" customHeight="1" thickBot="1">
      <c r="A20" s="209">
        <v>4</v>
      </c>
      <c r="B20" s="211" t="str">
        <f>VLOOKUP(A20,'пр.взв.'!B11:C26,2,FALSE)</f>
        <v>TYMKIV Anna</v>
      </c>
      <c r="C20" s="213">
        <f>VLOOKUP(B20,'пр.взв.'!C11:D26,2,FALSE)</f>
        <v>1995</v>
      </c>
      <c r="D20" s="215" t="str">
        <f>VLOOKUP(A20,'пр.взв.'!B6:E21,4,FALSE)</f>
        <v>UKR</v>
      </c>
      <c r="E20" s="20"/>
      <c r="F20" s="22"/>
      <c r="G20" s="200"/>
      <c r="H20" s="2"/>
    </row>
    <row r="21" spans="1:8" ht="15" customHeight="1">
      <c r="A21" s="210"/>
      <c r="B21" s="212"/>
      <c r="C21" s="214"/>
      <c r="D21" s="216"/>
      <c r="E21" s="199"/>
      <c r="F21" s="23"/>
      <c r="G21" s="24"/>
      <c r="H21" s="22"/>
    </row>
    <row r="22" spans="1:8" ht="15" customHeight="1" thickBot="1">
      <c r="A22" s="217">
        <v>8</v>
      </c>
      <c r="B22" s="218">
        <f>VLOOKUP(A22,'пр.взв.'!B13:C28,2,FALSE)</f>
        <v>0</v>
      </c>
      <c r="C22" s="219" t="e">
        <f>VLOOKUP(B22,'пр.взв.'!C13:D28,2,FALSE)</f>
        <v>#N/A</v>
      </c>
      <c r="D22" s="220">
        <f>VLOOKUP(A22,'пр.взв.'!B6:E21,4,FALSE)</f>
        <v>0</v>
      </c>
      <c r="E22" s="200"/>
      <c r="F22" s="20"/>
      <c r="G22" s="25"/>
      <c r="H22" s="22"/>
    </row>
    <row r="23" spans="1:8" ht="15" customHeight="1" thickBot="1">
      <c r="A23" s="222"/>
      <c r="B23" s="223"/>
      <c r="C23" s="221"/>
      <c r="D23" s="221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J1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0" t="s">
        <v>27</v>
      </c>
      <c r="C1" s="260"/>
      <c r="D1" s="260"/>
      <c r="E1" s="260"/>
      <c r="F1" s="260"/>
      <c r="G1" s="260"/>
      <c r="H1" s="260"/>
      <c r="I1" s="260"/>
      <c r="J1" s="63"/>
      <c r="K1" s="260" t="s">
        <v>27</v>
      </c>
      <c r="L1" s="260"/>
      <c r="M1" s="260"/>
      <c r="N1" s="260"/>
      <c r="O1" s="260"/>
      <c r="P1" s="260"/>
      <c r="Q1" s="260"/>
      <c r="R1" s="260"/>
    </row>
    <row r="2" spans="2:18" ht="24.75" customHeight="1">
      <c r="B2" s="250" t="str">
        <f>HYPERLINK('пр.взв.'!A4)</f>
        <v>Weight category  40F кg.                             Весовая категория  40    кг</v>
      </c>
      <c r="C2" s="251"/>
      <c r="D2" s="251"/>
      <c r="E2" s="251"/>
      <c r="F2" s="251"/>
      <c r="G2" s="251"/>
      <c r="H2" s="251"/>
      <c r="I2" s="251"/>
      <c r="J2" s="64"/>
      <c r="K2" s="250" t="str">
        <f>HYPERLINK('пр.взв.'!A4)</f>
        <v>Weight category  40F кg.                             Весовая категория  40    кг</v>
      </c>
      <c r="L2" s="251"/>
      <c r="M2" s="251"/>
      <c r="N2" s="251"/>
      <c r="O2" s="251"/>
      <c r="P2" s="251"/>
      <c r="Q2" s="251"/>
      <c r="R2" s="251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80" t="s">
        <v>31</v>
      </c>
      <c r="B4" s="247" t="s">
        <v>6</v>
      </c>
      <c r="C4" s="249" t="s">
        <v>7</v>
      </c>
      <c r="D4" s="249" t="s">
        <v>8</v>
      </c>
      <c r="E4" s="249" t="s">
        <v>15</v>
      </c>
      <c r="F4" s="240" t="s">
        <v>16</v>
      </c>
      <c r="G4" s="242" t="s">
        <v>18</v>
      </c>
      <c r="H4" s="244" t="s">
        <v>19</v>
      </c>
      <c r="I4" s="246" t="s">
        <v>17</v>
      </c>
      <c r="J4" s="180" t="s">
        <v>31</v>
      </c>
      <c r="K4" s="247" t="s">
        <v>6</v>
      </c>
      <c r="L4" s="249" t="s">
        <v>7</v>
      </c>
      <c r="M4" s="249" t="s">
        <v>8</v>
      </c>
      <c r="N4" s="249" t="s">
        <v>15</v>
      </c>
      <c r="O4" s="240" t="s">
        <v>16</v>
      </c>
      <c r="P4" s="242" t="s">
        <v>18</v>
      </c>
      <c r="Q4" s="244" t="s">
        <v>19</v>
      </c>
      <c r="R4" s="246" t="s">
        <v>17</v>
      </c>
    </row>
    <row r="5" spans="1:18" ht="12.75" customHeight="1" hidden="1" thickBot="1">
      <c r="A5" s="175"/>
      <c r="B5" s="248" t="s">
        <v>6</v>
      </c>
      <c r="C5" s="241" t="s">
        <v>7</v>
      </c>
      <c r="D5" s="241" t="s">
        <v>8</v>
      </c>
      <c r="E5" s="241" t="s">
        <v>15</v>
      </c>
      <c r="F5" s="241" t="s">
        <v>16</v>
      </c>
      <c r="G5" s="243"/>
      <c r="H5" s="245"/>
      <c r="I5" s="182" t="s">
        <v>17</v>
      </c>
      <c r="J5" s="175"/>
      <c r="K5" s="248" t="s">
        <v>6</v>
      </c>
      <c r="L5" s="241" t="s">
        <v>7</v>
      </c>
      <c r="M5" s="241" t="s">
        <v>8</v>
      </c>
      <c r="N5" s="241" t="s">
        <v>15</v>
      </c>
      <c r="O5" s="241" t="s">
        <v>16</v>
      </c>
      <c r="P5" s="243"/>
      <c r="Q5" s="245"/>
      <c r="R5" s="182" t="s">
        <v>17</v>
      </c>
    </row>
    <row r="6" spans="1:18" ht="12.75" customHeight="1" hidden="1">
      <c r="A6" s="261">
        <v>1</v>
      </c>
      <c r="B6" s="236">
        <v>1</v>
      </c>
      <c r="C6" s="238" t="str">
        <f>VLOOKUP(B6,'пр.взв.'!B7:E22,2,FALSE)</f>
        <v>HATOUKINA Anastasiya</v>
      </c>
      <c r="D6" s="239" t="str">
        <f>VLOOKUP(B6,'пр.взв.'!B7:F22,3,FALSE)</f>
        <v>1995 cms</v>
      </c>
      <c r="E6" s="239" t="str">
        <f>VLOOKUP(B6,'пр.взв.'!B7:E22,4,FALSE)</f>
        <v>BLR</v>
      </c>
      <c r="F6" s="225"/>
      <c r="G6" s="234"/>
      <c r="H6" s="235"/>
      <c r="I6" s="227"/>
      <c r="J6" s="261">
        <v>3</v>
      </c>
      <c r="K6" s="236">
        <v>2</v>
      </c>
      <c r="L6" s="238" t="str">
        <f>VLOOKUP(K6,'пр.взв.'!B7:E22,2,FALSE)</f>
        <v>DAMYANOVA Borislava</v>
      </c>
      <c r="M6" s="239">
        <f>VLOOKUP(K6,'пр.взв.'!B7:F22,3,FALSE)</f>
        <v>1995</v>
      </c>
      <c r="N6" s="239" t="str">
        <f>VLOOKUP(K6,'пр.взв.'!B7:E22,4,FALSE)</f>
        <v>BGR</v>
      </c>
      <c r="O6" s="225"/>
      <c r="P6" s="234"/>
      <c r="Q6" s="235"/>
      <c r="R6" s="227"/>
    </row>
    <row r="7" spans="1:18" ht="12.75" customHeight="1" hidden="1">
      <c r="A7" s="262"/>
      <c r="B7" s="237"/>
      <c r="C7" s="231"/>
      <c r="D7" s="233"/>
      <c r="E7" s="233"/>
      <c r="F7" s="233"/>
      <c r="G7" s="233"/>
      <c r="H7" s="194"/>
      <c r="I7" s="195"/>
      <c r="J7" s="262"/>
      <c r="K7" s="237"/>
      <c r="L7" s="231"/>
      <c r="M7" s="233"/>
      <c r="N7" s="233"/>
      <c r="O7" s="233"/>
      <c r="P7" s="233"/>
      <c r="Q7" s="194"/>
      <c r="R7" s="195"/>
    </row>
    <row r="8" spans="1:18" ht="12.75" customHeight="1" hidden="1">
      <c r="A8" s="262"/>
      <c r="B8" s="228">
        <v>5</v>
      </c>
      <c r="C8" s="230">
        <f>VLOOKUP(B8,'пр.взв.'!B7:E22,2,FALSE)</f>
        <v>0</v>
      </c>
      <c r="D8" s="232">
        <f>VLOOKUP(B8,'пр.взв.'!B7:F22,3,FALSE)</f>
        <v>0</v>
      </c>
      <c r="E8" s="232">
        <f>VLOOKUP(B8,'пр.взв.'!B7:E22,4,FALSE)</f>
        <v>0</v>
      </c>
      <c r="F8" s="224"/>
      <c r="G8" s="224"/>
      <c r="H8" s="226"/>
      <c r="I8" s="226"/>
      <c r="J8" s="262"/>
      <c r="K8" s="228">
        <v>6</v>
      </c>
      <c r="L8" s="230">
        <f>VLOOKUP(K8,'пр.взв.'!B7:E22,2,FALSE)</f>
        <v>0</v>
      </c>
      <c r="M8" s="232">
        <f>VLOOKUP(K8,'пр.взв.'!B7:F22,3,FALSE)</f>
        <v>0</v>
      </c>
      <c r="N8" s="232">
        <f>VLOOKUP(K8,'пр.взв.'!B7:E22,4,FALSE)</f>
        <v>0</v>
      </c>
      <c r="O8" s="224"/>
      <c r="P8" s="224"/>
      <c r="Q8" s="226"/>
      <c r="R8" s="226"/>
    </row>
    <row r="9" spans="1:18" ht="13.5" customHeight="1" hidden="1" thickBot="1">
      <c r="A9" s="264"/>
      <c r="B9" s="257"/>
      <c r="C9" s="258"/>
      <c r="D9" s="259"/>
      <c r="E9" s="259"/>
      <c r="F9" s="255"/>
      <c r="G9" s="255"/>
      <c r="H9" s="256"/>
      <c r="I9" s="256"/>
      <c r="J9" s="264"/>
      <c r="K9" s="257"/>
      <c r="L9" s="258"/>
      <c r="M9" s="259"/>
      <c r="N9" s="259"/>
      <c r="O9" s="255"/>
      <c r="P9" s="255"/>
      <c r="Q9" s="256"/>
      <c r="R9" s="256"/>
    </row>
    <row r="10" spans="1:18" ht="12.75" customHeight="1" hidden="1">
      <c r="A10" s="261">
        <v>2</v>
      </c>
      <c r="B10" s="229">
        <v>3</v>
      </c>
      <c r="C10" s="238" t="str">
        <f>VLOOKUP(B10,'пр.взв.'!B7:E22,2,FALSE)</f>
        <v>MISHAROVA Liana</v>
      </c>
      <c r="D10" s="239" t="str">
        <f>VLOOKUP(B10,'пр.взв.'!B7:F22,3,FALSE)</f>
        <v>1994 cms</v>
      </c>
      <c r="E10" s="239" t="str">
        <f>VLOOKUP(B10,'пр.взв.'!B7:E22,4,FALSE)</f>
        <v>RUS</v>
      </c>
      <c r="F10" s="233"/>
      <c r="G10" s="253"/>
      <c r="H10" s="194"/>
      <c r="I10" s="232"/>
      <c r="J10" s="261">
        <v>4</v>
      </c>
      <c r="K10" s="229">
        <v>4</v>
      </c>
      <c r="L10" s="238" t="str">
        <f>VLOOKUP(K10,'пр.взв.'!B7:E22,2,FALSE)</f>
        <v>TYMKIV Anna</v>
      </c>
      <c r="M10" s="239">
        <f>VLOOKUP(K10,'пр.взв.'!B7:F22,3,FALSE)</f>
        <v>1995</v>
      </c>
      <c r="N10" s="239" t="str">
        <f>VLOOKUP(K10,'пр.взв.'!B7:E22,4,FALSE)</f>
        <v>UKR</v>
      </c>
      <c r="O10" s="233"/>
      <c r="P10" s="253"/>
      <c r="Q10" s="194"/>
      <c r="R10" s="232"/>
    </row>
    <row r="11" spans="1:18" ht="12.75" customHeight="1" hidden="1">
      <c r="A11" s="262"/>
      <c r="B11" s="254"/>
      <c r="C11" s="231"/>
      <c r="D11" s="233"/>
      <c r="E11" s="233"/>
      <c r="F11" s="233"/>
      <c r="G11" s="233"/>
      <c r="H11" s="194"/>
      <c r="I11" s="195"/>
      <c r="J11" s="262"/>
      <c r="K11" s="254"/>
      <c r="L11" s="231"/>
      <c r="M11" s="233"/>
      <c r="N11" s="233"/>
      <c r="O11" s="233"/>
      <c r="P11" s="233"/>
      <c r="Q11" s="194"/>
      <c r="R11" s="195"/>
    </row>
    <row r="12" spans="1:18" ht="12.75" customHeight="1" hidden="1">
      <c r="A12" s="262"/>
      <c r="B12" s="228">
        <v>7</v>
      </c>
      <c r="C12" s="230">
        <f>VLOOKUP(B12,'пр.взв.'!B7:E22,2,FALSE)</f>
        <v>0</v>
      </c>
      <c r="D12" s="232">
        <f>VLOOKUP(B12,'пр.взв.'!B7:F22,3,FALSE)</f>
        <v>0</v>
      </c>
      <c r="E12" s="232">
        <f>VLOOKUP(B12,'пр.взв.'!B7:E22,4,FALSE)</f>
        <v>0</v>
      </c>
      <c r="F12" s="224"/>
      <c r="G12" s="224"/>
      <c r="H12" s="226"/>
      <c r="I12" s="226"/>
      <c r="J12" s="262"/>
      <c r="K12" s="228">
        <v>8</v>
      </c>
      <c r="L12" s="230">
        <f>VLOOKUP(K12,'пр.взв.'!B7:E22,2,FALSE)</f>
        <v>0</v>
      </c>
      <c r="M12" s="232">
        <f>VLOOKUP(K12,'пр.взв.'!B7:F22,3,FALSE)</f>
        <v>0</v>
      </c>
      <c r="N12" s="232">
        <f>VLOOKUP(K12,'пр.взв.'!B7:E22,4,FALSE)</f>
        <v>0</v>
      </c>
      <c r="O12" s="224"/>
      <c r="P12" s="224"/>
      <c r="Q12" s="226"/>
      <c r="R12" s="226"/>
    </row>
    <row r="13" spans="1:18" ht="12.75" customHeight="1" hidden="1">
      <c r="A13" s="263"/>
      <c r="B13" s="229"/>
      <c r="C13" s="231"/>
      <c r="D13" s="233"/>
      <c r="E13" s="233"/>
      <c r="F13" s="225"/>
      <c r="G13" s="225"/>
      <c r="H13" s="227"/>
      <c r="I13" s="227"/>
      <c r="J13" s="263"/>
      <c r="K13" s="229"/>
      <c r="L13" s="231"/>
      <c r="M13" s="233"/>
      <c r="N13" s="233"/>
      <c r="O13" s="225"/>
      <c r="P13" s="225"/>
      <c r="Q13" s="227"/>
      <c r="R13" s="227"/>
    </row>
    <row r="16" spans="2:18" ht="24.75" customHeight="1" thickBot="1">
      <c r="B16" s="65" t="s">
        <v>2</v>
      </c>
      <c r="C16" s="252" t="s">
        <v>34</v>
      </c>
      <c r="D16" s="252"/>
      <c r="E16" s="252"/>
      <c r="F16" s="252"/>
      <c r="G16" s="252"/>
      <c r="H16" s="252"/>
      <c r="I16" s="252"/>
      <c r="J16" s="74"/>
      <c r="K16" s="65" t="s">
        <v>3</v>
      </c>
      <c r="L16" s="252" t="s">
        <v>34</v>
      </c>
      <c r="M16" s="252"/>
      <c r="N16" s="252"/>
      <c r="O16" s="252"/>
      <c r="P16" s="252"/>
      <c r="Q16" s="252"/>
      <c r="R16" s="252"/>
    </row>
    <row r="17" spans="1:18" ht="12.75" customHeight="1">
      <c r="A17" s="180" t="s">
        <v>31</v>
      </c>
      <c r="B17" s="247" t="s">
        <v>6</v>
      </c>
      <c r="C17" s="249" t="s">
        <v>7</v>
      </c>
      <c r="D17" s="249" t="s">
        <v>8</v>
      </c>
      <c r="E17" s="249" t="s">
        <v>15</v>
      </c>
      <c r="F17" s="240" t="s">
        <v>16</v>
      </c>
      <c r="G17" s="242" t="s">
        <v>18</v>
      </c>
      <c r="H17" s="244" t="s">
        <v>19</v>
      </c>
      <c r="I17" s="246" t="s">
        <v>17</v>
      </c>
      <c r="J17" s="180" t="s">
        <v>31</v>
      </c>
      <c r="K17" s="247" t="s">
        <v>6</v>
      </c>
      <c r="L17" s="249" t="s">
        <v>7</v>
      </c>
      <c r="M17" s="249" t="s">
        <v>8</v>
      </c>
      <c r="N17" s="249" t="s">
        <v>15</v>
      </c>
      <c r="O17" s="240" t="s">
        <v>16</v>
      </c>
      <c r="P17" s="242" t="s">
        <v>18</v>
      </c>
      <c r="Q17" s="244" t="s">
        <v>19</v>
      </c>
      <c r="R17" s="246" t="s">
        <v>17</v>
      </c>
    </row>
    <row r="18" spans="1:18" ht="12.75" customHeight="1" thickBot="1">
      <c r="A18" s="175"/>
      <c r="B18" s="248" t="s">
        <v>6</v>
      </c>
      <c r="C18" s="241" t="s">
        <v>7</v>
      </c>
      <c r="D18" s="241" t="s">
        <v>8</v>
      </c>
      <c r="E18" s="241" t="s">
        <v>15</v>
      </c>
      <c r="F18" s="241" t="s">
        <v>16</v>
      </c>
      <c r="G18" s="243"/>
      <c r="H18" s="245"/>
      <c r="I18" s="182" t="s">
        <v>17</v>
      </c>
      <c r="J18" s="175"/>
      <c r="K18" s="248" t="s">
        <v>6</v>
      </c>
      <c r="L18" s="241" t="s">
        <v>7</v>
      </c>
      <c r="M18" s="241" t="s">
        <v>8</v>
      </c>
      <c r="N18" s="241" t="s">
        <v>15</v>
      </c>
      <c r="O18" s="241" t="s">
        <v>16</v>
      </c>
      <c r="P18" s="243"/>
      <c r="Q18" s="245"/>
      <c r="R18" s="182" t="s">
        <v>17</v>
      </c>
    </row>
    <row r="19" spans="1:18" ht="12.75" customHeight="1">
      <c r="A19" s="261">
        <v>1</v>
      </c>
      <c r="B19" s="236">
        <v>1</v>
      </c>
      <c r="C19" s="238" t="str">
        <f>VLOOKUP(B19,'пр.взв.'!B7:E22,2,FALSE)</f>
        <v>HATOUKINA Anastasiya</v>
      </c>
      <c r="D19" s="239" t="str">
        <f>VLOOKUP(B19,'пр.взв.'!B7:F22,3,FALSE)</f>
        <v>1995 cms</v>
      </c>
      <c r="E19" s="239" t="str">
        <f>VLOOKUP(B19,'пр.взв.'!B7:E22,4,FALSE)</f>
        <v>BLR</v>
      </c>
      <c r="F19" s="225"/>
      <c r="G19" s="234"/>
      <c r="H19" s="235"/>
      <c r="I19" s="227"/>
      <c r="J19" s="261">
        <v>2</v>
      </c>
      <c r="K19" s="236">
        <v>2</v>
      </c>
      <c r="L19" s="238" t="str">
        <f>VLOOKUP(K19,'пр.взв.'!B7:E22,2,FALSE)</f>
        <v>DAMYANOVA Borislava</v>
      </c>
      <c r="M19" s="239">
        <f>VLOOKUP(K19,'пр.взв.'!B7:F22,3,FALSE)</f>
        <v>1995</v>
      </c>
      <c r="N19" s="239" t="str">
        <f>VLOOKUP(K19,'пр.взв.'!B7:E22,4,FALSE)</f>
        <v>BGR</v>
      </c>
      <c r="O19" s="225"/>
      <c r="P19" s="234"/>
      <c r="Q19" s="235"/>
      <c r="R19" s="227"/>
    </row>
    <row r="20" spans="1:18" ht="12.75" customHeight="1">
      <c r="A20" s="262"/>
      <c r="B20" s="237"/>
      <c r="C20" s="231"/>
      <c r="D20" s="233"/>
      <c r="E20" s="233"/>
      <c r="F20" s="233"/>
      <c r="G20" s="233"/>
      <c r="H20" s="194"/>
      <c r="I20" s="195"/>
      <c r="J20" s="262"/>
      <c r="K20" s="237"/>
      <c r="L20" s="231"/>
      <c r="M20" s="233"/>
      <c r="N20" s="233"/>
      <c r="O20" s="233"/>
      <c r="P20" s="233"/>
      <c r="Q20" s="194"/>
      <c r="R20" s="195"/>
    </row>
    <row r="21" spans="1:18" ht="12.75" customHeight="1">
      <c r="A21" s="262"/>
      <c r="B21" s="228">
        <v>3</v>
      </c>
      <c r="C21" s="230" t="str">
        <f>VLOOKUP(B21,'пр.взв.'!B7:E22,2,FALSE)</f>
        <v>MISHAROVA Liana</v>
      </c>
      <c r="D21" s="232" t="str">
        <f>VLOOKUP(B21,'пр.взв.'!B7:F22,3,FALSE)</f>
        <v>1994 cms</v>
      </c>
      <c r="E21" s="232" t="str">
        <f>VLOOKUP(B21,'пр.взв.'!B7:E22,4,FALSE)</f>
        <v>RUS</v>
      </c>
      <c r="F21" s="224"/>
      <c r="G21" s="224"/>
      <c r="H21" s="226"/>
      <c r="I21" s="226"/>
      <c r="J21" s="262"/>
      <c r="K21" s="228">
        <v>4</v>
      </c>
      <c r="L21" s="230" t="str">
        <f>VLOOKUP(K21,'пр.взв.'!B7:E22,2,FALSE)</f>
        <v>TYMKIV Anna</v>
      </c>
      <c r="M21" s="232">
        <f>VLOOKUP(K21,'пр.взв.'!B7:F22,3,FALSE)</f>
        <v>1995</v>
      </c>
      <c r="N21" s="232" t="str">
        <f>VLOOKUP(K21,'пр.взв.'!B7:E22,4,FALSE)</f>
        <v>UKR</v>
      </c>
      <c r="O21" s="224"/>
      <c r="P21" s="224"/>
      <c r="Q21" s="226"/>
      <c r="R21" s="226"/>
    </row>
    <row r="22" spans="1:18" ht="12.75" customHeight="1">
      <c r="A22" s="263"/>
      <c r="B22" s="229"/>
      <c r="C22" s="231"/>
      <c r="D22" s="233"/>
      <c r="E22" s="233"/>
      <c r="F22" s="225"/>
      <c r="G22" s="225"/>
      <c r="H22" s="227"/>
      <c r="I22" s="227"/>
      <c r="J22" s="263"/>
      <c r="K22" s="229"/>
      <c r="L22" s="231"/>
      <c r="M22" s="233"/>
      <c r="N22" s="233"/>
      <c r="O22" s="225"/>
      <c r="P22" s="225"/>
      <c r="Q22" s="227"/>
      <c r="R22" s="227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78" customHeight="1" thickBot="1">
      <c r="B1" s="38"/>
      <c r="C1" s="303" t="s">
        <v>44</v>
      </c>
      <c r="D1" s="304"/>
      <c r="E1" s="304"/>
      <c r="F1" s="304"/>
      <c r="G1" s="304"/>
      <c r="H1" s="305"/>
      <c r="I1" s="30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07"/>
      <c r="K1" s="307"/>
      <c r="L1" s="307"/>
      <c r="M1" s="307"/>
      <c r="N1" s="308"/>
    </row>
    <row r="2" spans="2:18" ht="39" customHeight="1" thickBot="1">
      <c r="B2" s="40"/>
      <c r="C2" s="297" t="str">
        <f>HYPERLINK('пр.взв.'!A4)</f>
        <v>Weight category  40F кg.                             Весовая категория  40    кг</v>
      </c>
      <c r="D2" s="298"/>
      <c r="E2" s="298"/>
      <c r="F2" s="298"/>
      <c r="G2" s="298"/>
      <c r="H2" s="299"/>
      <c r="I2" s="300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01"/>
      <c r="K2" s="301"/>
      <c r="L2" s="301"/>
      <c r="M2" s="301"/>
      <c r="N2" s="302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13">
        <v>1</v>
      </c>
      <c r="B5" s="102" t="str">
        <f>VLOOKUP(A5,'пр.взв.'!B7:F22,2,FALSE)</f>
        <v>HATOUKINA Anastasiya</v>
      </c>
      <c r="C5" s="265" t="str">
        <f>VLOOKUP(A5,'пр.взв.'!B7:F22,3,FALSE)</f>
        <v>1995 cms</v>
      </c>
      <c r="D5" s="86" t="str">
        <f>VLOOKUP(A5,'пр.взв.'!B7:F22,4,FALSE)</f>
        <v>BLR</v>
      </c>
      <c r="K5" s="273">
        <v>1</v>
      </c>
      <c r="L5" s="114">
        <f>I13</f>
        <v>2</v>
      </c>
      <c r="M5" s="105" t="str">
        <f>VLOOKUP(L5,'пр.взв.'!B7:F22,2,FALSE)</f>
        <v>DAMYANOVA Borislava</v>
      </c>
      <c r="N5" s="106" t="str">
        <f>VLOOKUP(L5,'пр.взв.'!B7:F22,4,FALSE)</f>
        <v>BGR</v>
      </c>
      <c r="O5" s="39"/>
    </row>
    <row r="6" spans="1:15" ht="15" customHeight="1" thickBot="1">
      <c r="A6" s="314"/>
      <c r="B6" s="87" t="str">
        <f>'пр.взв.'!C8</f>
        <v>Готовкина Анастасия</v>
      </c>
      <c r="C6" s="266"/>
      <c r="D6" s="87" t="str">
        <f>'пр.взв.'!E8</f>
        <v>БЛР</v>
      </c>
      <c r="E6" s="277">
        <v>1</v>
      </c>
      <c r="K6" s="274"/>
      <c r="L6" s="118" t="s">
        <v>70</v>
      </c>
      <c r="M6" s="107" t="str">
        <f>VLOOKUP(L6,'пр.взв.'!B7:E22,2,FALSE)</f>
        <v>Дамьянова Борислава</v>
      </c>
      <c r="N6" s="108" t="str">
        <f>VLOOKUP(L6,'пр.взв.'!B7:E22,4,FALSE)</f>
        <v>БОЛ</v>
      </c>
      <c r="O6" s="39"/>
    </row>
    <row r="7" spans="1:15" ht="15" customHeight="1" thickBot="1">
      <c r="A7" s="267">
        <v>5</v>
      </c>
      <c r="B7" s="99">
        <f>VLOOKUP(A7,'пр.взв.'!B7:F22,2,FALSE)</f>
        <v>0</v>
      </c>
      <c r="C7" s="269">
        <f>VLOOKUP(A7,'пр.взв.'!B7:F22,3,FALSE)</f>
        <v>0</v>
      </c>
      <c r="D7" s="100">
        <f>VLOOKUP(A7,'пр.взв.'!B9:F24,4,FALSE)</f>
        <v>0</v>
      </c>
      <c r="E7" s="278"/>
      <c r="F7" s="6"/>
      <c r="G7" s="30"/>
      <c r="K7" s="286">
        <v>2</v>
      </c>
      <c r="L7" s="114">
        <v>3</v>
      </c>
      <c r="M7" s="109" t="str">
        <f>VLOOKUP(L7,'пр.взв.'!B7:F22,2,FALSE)</f>
        <v>MISHAROVA Liana</v>
      </c>
      <c r="N7" s="110" t="str">
        <f>VLOOKUP(L7,'пр.взв.'!B7:E22,4,FALSE)</f>
        <v>RUS</v>
      </c>
      <c r="O7" s="39"/>
    </row>
    <row r="8" spans="1:15" ht="15" customHeight="1" thickBot="1">
      <c r="A8" s="268"/>
      <c r="B8" s="101">
        <f>'пр.взв.'!C16</f>
        <v>0</v>
      </c>
      <c r="C8" s="270"/>
      <c r="D8" s="101">
        <f>'пр.взв.'!E16</f>
        <v>0</v>
      </c>
      <c r="F8" s="2"/>
      <c r="G8" s="309">
        <v>3</v>
      </c>
      <c r="K8" s="287"/>
      <c r="L8" s="118" t="s">
        <v>71</v>
      </c>
      <c r="M8" s="107" t="str">
        <f>VLOOKUP(L8,'пр.взв.'!B1:E24,2,FALSE)</f>
        <v>Машарова Лиана</v>
      </c>
      <c r="N8" s="108" t="str">
        <f>VLOOKUP(L8,'пр.взв.'!B1:E24,4,FALSE)</f>
        <v>РОС</v>
      </c>
      <c r="O8" s="39"/>
    </row>
    <row r="9" spans="1:15" ht="15" customHeight="1" thickBot="1">
      <c r="A9" s="311">
        <v>3</v>
      </c>
      <c r="B9" s="84" t="str">
        <f>VLOOKUP(A9,'пр.взв.'!B7:F22,2,FALSE)</f>
        <v>MISHAROVA Liana</v>
      </c>
      <c r="C9" s="265" t="str">
        <f>VLOOKUP(A9,'пр.взв.'!B7:F22,3,FALSE)</f>
        <v>1994 cms</v>
      </c>
      <c r="D9" s="86" t="str">
        <f>VLOOKUP(A9,'пр.взв.'!B11:F26,4,FALSE)</f>
        <v>RUS</v>
      </c>
      <c r="F9" s="2"/>
      <c r="G9" s="310"/>
      <c r="H9" s="27"/>
      <c r="K9" s="283">
        <v>3</v>
      </c>
      <c r="L9" s="114">
        <f>C28</f>
        <v>1</v>
      </c>
      <c r="M9" s="111" t="str">
        <f>VLOOKUP(L9,'пр.взв.'!B7:F22,2,FALSE)</f>
        <v>HATOUKINA Anastasiya</v>
      </c>
      <c r="N9" s="110" t="str">
        <f>VLOOKUP(L9,'пр.взв.'!B7:E22,4,FALSE)</f>
        <v>BLR</v>
      </c>
      <c r="O9" s="39"/>
    </row>
    <row r="10" spans="1:15" ht="15" customHeight="1" thickBot="1">
      <c r="A10" s="312"/>
      <c r="B10" s="87" t="str">
        <f>'пр.взв.'!C12</f>
        <v>Машарова Лиана</v>
      </c>
      <c r="C10" s="266"/>
      <c r="D10" s="87" t="str">
        <f>'пр.взв.'!E12</f>
        <v>РОС</v>
      </c>
      <c r="E10" s="309">
        <v>3</v>
      </c>
      <c r="F10" s="1"/>
      <c r="G10" s="30"/>
      <c r="H10" s="28"/>
      <c r="K10" s="285"/>
      <c r="L10" s="118" t="s">
        <v>47</v>
      </c>
      <c r="M10" s="107" t="str">
        <f>VLOOKUP(L10,'пр.взв.'!B1:E26,2,FALSE)</f>
        <v>Готовкина Анастасия</v>
      </c>
      <c r="N10" s="108" t="str">
        <f>VLOOKUP(L10,'пр.взв.'!B1:E26,4,FALSE)</f>
        <v>БЛР</v>
      </c>
      <c r="O10" s="39"/>
    </row>
    <row r="11" spans="1:15" ht="15" customHeight="1" thickBot="1">
      <c r="A11" s="267">
        <v>7</v>
      </c>
      <c r="B11" s="99">
        <f>VLOOKUP(A11,'пр.взв.'!B7:F22,2,FALSE)</f>
        <v>0</v>
      </c>
      <c r="C11" s="269">
        <f>VLOOKUP(A11,'пр.взв.'!B7:F22,3,FALSE)</f>
        <v>0</v>
      </c>
      <c r="D11" s="100">
        <f>VLOOKUP(A11,'пр.взв.'!B13:F28,4,FALSE)</f>
        <v>0</v>
      </c>
      <c r="E11" s="310"/>
      <c r="G11" s="2"/>
      <c r="H11" s="28"/>
      <c r="K11" s="283">
        <v>3</v>
      </c>
      <c r="L11" s="114">
        <f>J28</f>
        <v>4</v>
      </c>
      <c r="M11" s="109" t="str">
        <f>VLOOKUP(L11,'пр.взв.'!B7:F22,2,FALSE)</f>
        <v>TYMKIV Anna</v>
      </c>
      <c r="N11" s="110" t="str">
        <f>VLOOKUP(L11,'пр.взв.'!B7:E22,4,FALSE)</f>
        <v>UKR</v>
      </c>
      <c r="O11" s="39"/>
    </row>
    <row r="12" spans="1:15" ht="15" customHeight="1" thickBot="1">
      <c r="A12" s="268"/>
      <c r="B12" s="101">
        <f>'пр.взв.'!C20</f>
        <v>0</v>
      </c>
      <c r="C12" s="270"/>
      <c r="D12" s="101">
        <f>'пр.взв.'!E20</f>
        <v>0</v>
      </c>
      <c r="G12" s="2"/>
      <c r="H12" s="28"/>
      <c r="K12" s="284"/>
      <c r="L12" s="128" t="s">
        <v>69</v>
      </c>
      <c r="M12" s="129" t="str">
        <f>VLOOKUP(L12,'пр.взв.'!B3:E28,2,FALSE)</f>
        <v>Тымкив Анна</v>
      </c>
      <c r="N12" s="130" t="str">
        <f>VLOOKUP(L12,'пр.взв.'!B3:E28,4,FALSE)</f>
        <v>УКР</v>
      </c>
      <c r="O12" s="39"/>
    </row>
    <row r="13" spans="1:15" ht="15" customHeight="1">
      <c r="A13" s="295" t="s">
        <v>30</v>
      </c>
      <c r="D13" s="37"/>
      <c r="G13" s="2"/>
      <c r="H13" s="28"/>
      <c r="I13" s="292">
        <v>2</v>
      </c>
      <c r="K13" s="281"/>
      <c r="L13" s="119"/>
      <c r="M13" s="120"/>
      <c r="N13" s="121"/>
      <c r="O13" s="39"/>
    </row>
    <row r="14" spans="1:15" ht="15" customHeight="1" thickBot="1">
      <c r="A14" s="296"/>
      <c r="D14" s="37"/>
      <c r="G14" s="2"/>
      <c r="H14" s="28"/>
      <c r="I14" s="293"/>
      <c r="K14" s="282"/>
      <c r="L14" s="123"/>
      <c r="M14" s="124"/>
      <c r="N14" s="125"/>
      <c r="O14" s="39"/>
    </row>
    <row r="15" spans="1:15" ht="15" customHeight="1" thickBot="1">
      <c r="A15" s="271">
        <v>2</v>
      </c>
      <c r="B15" s="102" t="str">
        <f>VLOOKUP(A15,'пр.взв.'!B7:F22,2,FALSE)</f>
        <v>DAMYANOVA Borislava</v>
      </c>
      <c r="C15" s="265">
        <f>VLOOKUP(A15,'пр.взв.'!B7:F22,3,FALSE)</f>
        <v>1995</v>
      </c>
      <c r="D15" s="86" t="str">
        <f>VLOOKUP(A15,'пр.взв.'!B7:F22,4,FALSE)</f>
        <v>BGR</v>
      </c>
      <c r="G15" s="2"/>
      <c r="H15" s="28"/>
      <c r="K15" s="281"/>
      <c r="L15" s="119"/>
      <c r="M15" s="120"/>
      <c r="N15" s="121"/>
      <c r="O15" s="39"/>
    </row>
    <row r="16" spans="1:15" ht="15" customHeight="1">
      <c r="A16" s="272"/>
      <c r="B16" s="87" t="str">
        <f>'пр.взв.'!C10</f>
        <v>Дамьянова Борислава</v>
      </c>
      <c r="C16" s="266"/>
      <c r="D16" s="87" t="str">
        <f>'пр.взв.'!E10</f>
        <v>БОЛ</v>
      </c>
      <c r="E16" s="292">
        <v>2</v>
      </c>
      <c r="G16" s="2"/>
      <c r="H16" s="28"/>
      <c r="K16" s="282"/>
      <c r="L16" s="123"/>
      <c r="M16" s="124"/>
      <c r="N16" s="125"/>
      <c r="O16" s="39"/>
    </row>
    <row r="17" spans="1:15" ht="15" customHeight="1" thickBot="1">
      <c r="A17" s="267">
        <v>6</v>
      </c>
      <c r="B17" s="99">
        <f>VLOOKUP(A17,'пр.взв.'!B7:F22,2,FALSE)</f>
        <v>0</v>
      </c>
      <c r="C17" s="269">
        <f>VLOOKUP(A17,'пр.взв.'!B7:F22,3,FALSE)</f>
        <v>0</v>
      </c>
      <c r="D17" s="100">
        <f>VLOOKUP(A17,'пр.взв.'!B7:F22,4,FALSE)</f>
        <v>0</v>
      </c>
      <c r="E17" s="293"/>
      <c r="F17" s="6"/>
      <c r="G17" s="30"/>
      <c r="H17" s="28"/>
      <c r="K17" s="279"/>
      <c r="L17" s="119"/>
      <c r="M17" s="126"/>
      <c r="N17" s="127"/>
      <c r="O17" s="39"/>
    </row>
    <row r="18" spans="1:15" ht="15" customHeight="1" thickBot="1">
      <c r="A18" s="268"/>
      <c r="B18" s="101">
        <f>'пр.взв.'!C18</f>
        <v>0</v>
      </c>
      <c r="C18" s="270"/>
      <c r="D18" s="101">
        <f>'пр.взв.'!E18</f>
        <v>0</v>
      </c>
      <c r="F18" s="2"/>
      <c r="G18" s="292">
        <v>2</v>
      </c>
      <c r="H18" s="29"/>
      <c r="K18" s="280"/>
      <c r="L18" s="123"/>
      <c r="M18" s="124"/>
      <c r="N18" s="125"/>
      <c r="O18" s="39"/>
    </row>
    <row r="19" spans="1:15" ht="15" customHeight="1" thickBot="1">
      <c r="A19" s="313">
        <v>4</v>
      </c>
      <c r="B19" s="84" t="str">
        <f>VLOOKUP(A19,'пр.взв.'!B7:F22,2,FALSE)</f>
        <v>TYMKIV Anna</v>
      </c>
      <c r="C19" s="265">
        <f>VLOOKUP(A19,'пр.взв.'!B7:F22,3,FALSE)</f>
        <v>1995</v>
      </c>
      <c r="D19" s="86" t="str">
        <f>VLOOKUP(A19,'пр.взв.'!B7:F22,4,FALSE)</f>
        <v>UKR</v>
      </c>
      <c r="F19" s="2"/>
      <c r="G19" s="293"/>
      <c r="H19" s="2"/>
      <c r="K19" s="279"/>
      <c r="L19" s="119"/>
      <c r="M19" s="126"/>
      <c r="N19" s="127"/>
      <c r="O19" s="39"/>
    </row>
    <row r="20" spans="1:15" ht="15" customHeight="1">
      <c r="A20" s="314"/>
      <c r="B20" s="87" t="str">
        <f>'пр.взв.'!C14</f>
        <v>Тымкив Анна</v>
      </c>
      <c r="C20" s="266"/>
      <c r="D20" s="87" t="str">
        <f>'пр.взв.'!E14</f>
        <v>УКР</v>
      </c>
      <c r="E20" s="277">
        <v>4</v>
      </c>
      <c r="F20" s="1"/>
      <c r="G20" s="30"/>
      <c r="H20" s="2"/>
      <c r="K20" s="280"/>
      <c r="L20" s="123"/>
      <c r="M20" s="124"/>
      <c r="N20" s="125"/>
      <c r="O20" s="39"/>
    </row>
    <row r="21" spans="1:15" ht="15" customHeight="1" thickBot="1">
      <c r="A21" s="267">
        <v>8</v>
      </c>
      <c r="B21" s="99">
        <f>VLOOKUP(A21,'пр.взв.'!B7:F22,2,FALSE)</f>
        <v>0</v>
      </c>
      <c r="C21" s="269">
        <f>VLOOKUP(A21,'пр.взв.'!B7:F22,3,FALSE)</f>
        <v>0</v>
      </c>
      <c r="D21" s="100">
        <f>VLOOKUP(A21,'пр.взв.'!B7:F22,4,FALSE)</f>
        <v>0</v>
      </c>
      <c r="E21" s="278"/>
      <c r="G21" s="2"/>
      <c r="H21" s="2"/>
      <c r="N21" s="39"/>
      <c r="O21" s="39"/>
    </row>
    <row r="22" spans="1:15" ht="15" customHeight="1" thickBot="1">
      <c r="A22" s="268"/>
      <c r="B22" s="101">
        <f>'пр.взв.'!C22</f>
        <v>0</v>
      </c>
      <c r="C22" s="270"/>
      <c r="D22" s="101">
        <f>'пр.взв.'!E22</f>
        <v>0</v>
      </c>
      <c r="G22" s="2"/>
      <c r="H22" s="2"/>
      <c r="N22" s="39"/>
      <c r="O22" s="39"/>
    </row>
    <row r="23" spans="1:8" ht="45" customHeight="1">
      <c r="A23" s="294"/>
      <c r="B23" s="294"/>
      <c r="C23" s="294"/>
      <c r="D23" s="294"/>
      <c r="E23" s="294"/>
      <c r="F23" s="294"/>
      <c r="G23" s="294"/>
      <c r="H23" s="294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75"/>
      <c r="F26" s="275"/>
    </row>
    <row r="27" spans="1:9" ht="12.75" customHeight="1" thickBot="1">
      <c r="A27" s="276"/>
      <c r="B27" s="27"/>
      <c r="F27" s="276"/>
      <c r="G27" s="6"/>
      <c r="H27" s="6"/>
      <c r="I27" s="27"/>
    </row>
    <row r="28" spans="2:11" ht="15.75" customHeight="1">
      <c r="B28" s="28"/>
      <c r="C28" s="277">
        <v>1</v>
      </c>
      <c r="G28" s="2"/>
      <c r="H28" s="2"/>
      <c r="I28" s="28"/>
      <c r="J28" s="288">
        <v>4</v>
      </c>
      <c r="K28" s="289"/>
    </row>
    <row r="29" spans="2:11" ht="12.75" customHeight="1" thickBot="1">
      <c r="B29" s="28"/>
      <c r="C29" s="278"/>
      <c r="G29" s="2"/>
      <c r="H29" s="2"/>
      <c r="I29" s="28"/>
      <c r="J29" s="290"/>
      <c r="K29" s="291"/>
    </row>
    <row r="30" spans="1:9" ht="13.5" customHeight="1">
      <c r="A30" s="275"/>
      <c r="B30" s="29"/>
      <c r="F30" s="275"/>
      <c r="G30" s="1"/>
      <c r="H30" s="1"/>
      <c r="I30" s="29"/>
    </row>
    <row r="31" spans="1:6" ht="13.5" thickBot="1">
      <c r="A31" s="276"/>
      <c r="F31" s="276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2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1"/>
      <c r="G36" s="2"/>
      <c r="H36" s="83" t="str">
        <f>'[1]реквизиты'!$I$8</f>
        <v>В.Бухвал</v>
      </c>
      <c r="I36" s="96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0.75" customHeight="1">
      <c r="C38" s="2"/>
      <c r="D38" s="2"/>
      <c r="E38" s="2"/>
      <c r="F38" s="2"/>
      <c r="H38" s="82"/>
    </row>
    <row r="39" spans="3:8" ht="9.75" customHeight="1">
      <c r="C39" s="2"/>
      <c r="D39" s="2"/>
      <c r="E39" s="2"/>
      <c r="F39" s="2"/>
      <c r="H39" s="82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2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2011-04-15T16:03:30Z</cp:lastPrinted>
  <dcterms:created xsi:type="dcterms:W3CDTF">1996-10-08T23:32:33Z</dcterms:created>
  <dcterms:modified xsi:type="dcterms:W3CDTF">2011-04-15T16:21:48Z</dcterms:modified>
  <cp:category/>
  <cp:version/>
  <cp:contentType/>
  <cp:contentStatus/>
</cp:coreProperties>
</file>