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<sst xmlns="http://schemas.openxmlformats.org/spreadsheetml/2006/main" count="207" uniqueCount="85">
  <si>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</si>
  <si>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</si>
  <si>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</si>
  <si>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</si>
  <si>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</si>
  <si>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</si>
  <si>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</si>
  <si>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</si>
  <si>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</si>
  <si>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</si>
  <si>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</si>
  <si>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</si>
  <si>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</si>
  <si>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</si>
  <si>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</si>
  <si>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</si>
  <si>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</si>
  <si>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</si>
  <si>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</si>
  <si>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</si>
  <si>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</si>
  <si>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</si>
  <si>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</si>
  <si>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</si>
  <si>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</si>
  <si>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</si>
  <si>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</si>
  <si>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</si>
  <si>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</si>
  <si>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</si>
  <si>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</si>
  <si>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</si>
  <si>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</si>
  <si>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</si>
  <si>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</si>
  <si>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</si>
  <si>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</si>
  <si>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</si>
  <si>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</si>
  <si>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</si>
  <si>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</si>
  <si>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</si>
  <si>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</si>
  <si>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</si>
  <si>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</si>
  <si>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</si>
  <si>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</si>
  <si>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</si>
  <si>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</si>
  <si>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</si>
  <si>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</si>
  <si>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</si>
  <si>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</si>
  <si>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8</t>
  </si>
  <si>
    <t>21</t>
  </si>
  <si>
    <t>26</t>
  </si>
  <si>
    <t>27</t>
  </si>
  <si>
    <t>30</t>
  </si>
  <si>
    <t>36</t>
  </si>
  <si>
    <t>BINYATOV Kanan</t>
  </si>
  <si>
    <t>AZE</t>
  </si>
  <si>
    <t>Бинятов Кенан</t>
  </si>
  <si>
    <t>АЗЕ</t>
  </si>
  <si>
    <t>BERBERASHVILI Levani</t>
  </si>
  <si>
    <t>GEO</t>
  </si>
  <si>
    <t>Берберашвили Левани</t>
  </si>
  <si>
    <t>ГРУ</t>
  </si>
  <si>
    <t>ZAGORDZHYAN Artur</t>
  </si>
  <si>
    <t>1993 cms</t>
  </si>
  <si>
    <t>RUS</t>
  </si>
  <si>
    <t>Загорджян Артур</t>
  </si>
  <si>
    <t>РОС</t>
  </si>
  <si>
    <t>ZIYADINON Zair</t>
  </si>
  <si>
    <t>UKR</t>
  </si>
  <si>
    <t>Зиядинов Заир</t>
  </si>
  <si>
    <t>УКР</t>
  </si>
  <si>
    <t>HOVHANNISAN Vardan</t>
  </si>
  <si>
    <t>ARM</t>
  </si>
  <si>
    <t>Ховханисян Вардан</t>
  </si>
  <si>
    <t>АРМ</t>
  </si>
  <si>
    <t>PАRАSKOV Daniel</t>
  </si>
  <si>
    <t>BGR</t>
  </si>
  <si>
    <t>Парасков Даниель</t>
  </si>
  <si>
    <t>БОЛ</t>
  </si>
  <si>
    <t>Weight category 48M  кg.                             Весовая категория   48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</si>
</sst>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0" fontId="36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16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9" fillId="2" borderId="31" xfId="15" applyFont="1" applyFill="1" applyBorder="1" applyAlignment="1" applyProtection="1">
      <alignment horizontal="center" vertical="center" wrapText="1"/>
      <protection/>
    </xf>
    <xf numFmtId="0" fontId="29" fillId="2" borderId="10" xfId="15" applyFont="1" applyFill="1" applyBorder="1" applyAlignment="1" applyProtection="1">
      <alignment horizontal="center" vertical="center" wrapText="1"/>
      <protection/>
    </xf>
    <xf numFmtId="0" fontId="29" fillId="2" borderId="32" xfId="15" applyFont="1" applyFill="1" applyBorder="1" applyAlignment="1" applyProtection="1">
      <alignment horizontal="center" vertical="center" wrapText="1"/>
      <protection/>
    </xf>
    <xf numFmtId="0" fontId="0" fillId="0" borderId="22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39" fillId="4" borderId="0" xfId="15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178" fontId="11" fillId="0" borderId="35" xfId="16" applyFont="1" applyBorder="1" applyAlignment="1">
      <alignment horizontal="center" vertical="center" wrapText="1"/>
    </xf>
    <xf numFmtId="178" fontId="11" fillId="0" borderId="3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1" fillId="0" borderId="42" xfId="16" applyNumberFormat="1" applyFont="1" applyBorder="1" applyAlignment="1">
      <alignment horizontal="center" vertical="center" wrapText="1"/>
    </xf>
    <xf numFmtId="0" fontId="11" fillId="0" borderId="43" xfId="16" applyNumberFormat="1" applyFont="1" applyBorder="1" applyAlignment="1">
      <alignment horizontal="center" vertical="center" wrapText="1"/>
    </xf>
    <xf numFmtId="178" fontId="12" fillId="4" borderId="20" xfId="16" applyFont="1" applyFill="1" applyBorder="1" applyAlignment="1">
      <alignment horizontal="center" vertical="center" wrapText="1"/>
    </xf>
    <xf numFmtId="178" fontId="12" fillId="4" borderId="3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7" xfId="16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15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3" fillId="0" borderId="20" xfId="15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20" xfId="15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2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2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13" fillId="0" borderId="49" xfId="15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" fillId="6" borderId="31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32" xfId="15" applyNumberFormat="1" applyFont="1" applyFill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2" xfId="15" applyNumberFormat="1" applyFont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33" fillId="0" borderId="31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2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9" fillId="8" borderId="34" xfId="0" applyNumberFormat="1" applyFont="1" applyFill="1" applyBorder="1" applyAlignment="1">
      <alignment horizontal="center" vertical="center"/>
    </xf>
    <xf numFmtId="0" fontId="9" fillId="8" borderId="30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43" xfId="0" applyFont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 wrapText="1"/>
    </xf>
    <xf numFmtId="0" fontId="15" fillId="7" borderId="46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14-17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4">
      <selection activeCell="P16" sqref="P16"/>
    </sheetView>
  </sheetViews>
  <sheetFormatPr defaultColWidth="9.140625" defaultRowHeight="12.75"/>
  <sheetData>
    <row r="1" spans="1:8" ht="15.75" thickBot="1">
      <c r="A1" s="139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40"/>
      <c r="C1" s="140"/>
      <c r="D1" s="140"/>
      <c r="E1" s="140"/>
      <c r="F1" s="140"/>
      <c r="G1" s="140"/>
      <c r="H1" s="141"/>
    </row>
    <row r="2" spans="1:8" ht="12.75">
      <c r="A2" s="142" t="str">
        <f>'[1]реквизиты'!$A$3</f>
        <v>April, 14 -18      Prague (Czechia)                                                                                                                 14-17 апреля 2011 г.             Прага (Чехия)</v>
      </c>
      <c r="B2" s="142"/>
      <c r="C2" s="142"/>
      <c r="D2" s="142"/>
      <c r="E2" s="142"/>
      <c r="F2" s="142"/>
      <c r="G2" s="142"/>
      <c r="H2" s="142"/>
    </row>
    <row r="3" spans="1:8" ht="18">
      <c r="A3" s="143" t="s">
        <v>41</v>
      </c>
      <c r="B3" s="143"/>
      <c r="C3" s="143"/>
      <c r="D3" s="143"/>
      <c r="E3" s="143"/>
      <c r="F3" s="143"/>
      <c r="G3" s="143"/>
      <c r="H3" s="143"/>
    </row>
    <row r="4" spans="1:8" ht="15.75">
      <c r="A4" s="147" t="str">
        <f>'пр.взв.'!A4</f>
        <v>Weight category 48M  кg.                             Весовая категория   48    кг</v>
      </c>
      <c r="B4" s="147"/>
      <c r="C4" s="147"/>
      <c r="D4" s="147"/>
      <c r="E4" s="147"/>
      <c r="F4" s="147"/>
      <c r="G4" s="147"/>
      <c r="H4" s="147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4" t="s">
        <v>35</v>
      </c>
      <c r="B6" s="121" t="str">
        <f>VLOOKUP(J6,'пр.взв.'!B7:F22,2,FALSE)</f>
        <v>BERBERASHVILI Levani</v>
      </c>
      <c r="C6" s="121"/>
      <c r="D6" s="121"/>
      <c r="E6" s="121"/>
      <c r="F6" s="121"/>
      <c r="G6" s="121"/>
      <c r="H6" s="125">
        <f>VLOOKUP(J6,'пр.взв.'!B7:F22,3,FALSE)</f>
        <v>1992</v>
      </c>
      <c r="I6" s="75"/>
      <c r="J6" s="76">
        <f>'пр.хода'!I13</f>
        <v>2</v>
      </c>
    </row>
    <row r="7" spans="1:10" ht="18" customHeight="1">
      <c r="A7" s="145"/>
      <c r="B7" s="122" t="str">
        <f>VLOOKUP(J7,'пр.взв.'!B8:F23,2,FALSE)</f>
        <v>Берберашвили Левани</v>
      </c>
      <c r="C7" s="122"/>
      <c r="D7" s="122"/>
      <c r="E7" s="122"/>
      <c r="F7" s="122"/>
      <c r="G7" s="122"/>
      <c r="H7" s="126"/>
      <c r="I7" s="75"/>
      <c r="J7" s="76" t="s">
        <v>46</v>
      </c>
    </row>
    <row r="8" spans="1:10" ht="18">
      <c r="A8" s="145"/>
      <c r="B8" s="123" t="str">
        <f>VLOOKUP(J6,'пр.взв.'!B7:F22,4,FALSE)</f>
        <v>GEO</v>
      </c>
      <c r="C8" s="123"/>
      <c r="D8" s="123"/>
      <c r="E8" s="123"/>
      <c r="F8" s="123"/>
      <c r="G8" s="123"/>
      <c r="H8" s="124"/>
      <c r="I8" s="75"/>
      <c r="J8" s="76"/>
    </row>
    <row r="9" spans="1:10" ht="18.75" thickBot="1">
      <c r="A9" s="146"/>
      <c r="B9" s="137" t="str">
        <f>VLOOKUP(J7,'пр.взв.'!B8:F23,4,FALSE)</f>
        <v>ГРУ</v>
      </c>
      <c r="C9" s="137"/>
      <c r="D9" s="137"/>
      <c r="E9" s="137"/>
      <c r="F9" s="137"/>
      <c r="G9" s="137"/>
      <c r="H9" s="138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48" t="s">
        <v>36</v>
      </c>
      <c r="B11" s="121" t="str">
        <f>VLOOKUP(J11,'пр.взв.'!B2:F27,2,FALSE)</f>
        <v>ZAGORDZHYAN Artur</v>
      </c>
      <c r="C11" s="121"/>
      <c r="D11" s="121"/>
      <c r="E11" s="121"/>
      <c r="F11" s="121"/>
      <c r="G11" s="121"/>
      <c r="H11" s="125" t="str">
        <f>VLOOKUP(J11,'пр.взв.'!B2:F27,3,FALSE)</f>
        <v>1993 cms</v>
      </c>
      <c r="I11" s="75"/>
      <c r="J11" s="76">
        <f>'пр.хода'!L7</f>
        <v>3</v>
      </c>
    </row>
    <row r="12" spans="1:10" ht="18" customHeight="1">
      <c r="A12" s="149"/>
      <c r="B12" s="122" t="str">
        <f>VLOOKUP(J12,'пр.взв.'!B3:F28,2,FALSE)</f>
        <v>Загорджян Артур</v>
      </c>
      <c r="C12" s="122"/>
      <c r="D12" s="122"/>
      <c r="E12" s="122"/>
      <c r="F12" s="122"/>
      <c r="G12" s="122"/>
      <c r="H12" s="126"/>
      <c r="I12" s="75"/>
      <c r="J12" s="76" t="s">
        <v>47</v>
      </c>
    </row>
    <row r="13" spans="1:10" ht="18">
      <c r="A13" s="149"/>
      <c r="B13" s="123" t="str">
        <f>VLOOKUP(J11,'пр.взв.'!B2:F27,4,FALSE)</f>
        <v>RUS</v>
      </c>
      <c r="C13" s="123"/>
      <c r="D13" s="123"/>
      <c r="E13" s="123"/>
      <c r="F13" s="123"/>
      <c r="G13" s="123"/>
      <c r="H13" s="124"/>
      <c r="I13" s="75"/>
      <c r="J13" s="76"/>
    </row>
    <row r="14" spans="1:10" ht="18.75" thickBot="1">
      <c r="A14" s="150"/>
      <c r="B14" s="137" t="str">
        <f>VLOOKUP(J12,'пр.взв.'!B3:F28,4,FALSE)</f>
        <v>РОС</v>
      </c>
      <c r="C14" s="137"/>
      <c r="D14" s="137"/>
      <c r="E14" s="137"/>
      <c r="F14" s="137"/>
      <c r="G14" s="137"/>
      <c r="H14" s="138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57" t="s">
        <v>37</v>
      </c>
      <c r="B16" s="121" t="str">
        <f>VLOOKUP(J16,'пр.взв.'!B1:F32,2,FALSE)</f>
        <v>BINYATOV Kanan</v>
      </c>
      <c r="C16" s="121"/>
      <c r="D16" s="121"/>
      <c r="E16" s="121"/>
      <c r="F16" s="121"/>
      <c r="G16" s="121"/>
      <c r="H16" s="125">
        <f>VLOOKUP(J16,'пр.взв.'!B1:F32,3,FALSE)</f>
        <v>1992</v>
      </c>
      <c r="I16" s="75"/>
      <c r="J16" s="76">
        <f>'пр.хода'!C28</f>
        <v>1</v>
      </c>
    </row>
    <row r="17" spans="1:10" ht="18" customHeight="1">
      <c r="A17" s="158"/>
      <c r="B17" s="122" t="str">
        <f>VLOOKUP(J17,'пр.взв.'!B2:F33,2,FALSE)</f>
        <v>Бинятов Кенан</v>
      </c>
      <c r="C17" s="122"/>
      <c r="D17" s="122"/>
      <c r="E17" s="122"/>
      <c r="F17" s="122"/>
      <c r="G17" s="122"/>
      <c r="H17" s="126"/>
      <c r="I17" s="75"/>
      <c r="J17" s="76" t="s">
        <v>45</v>
      </c>
    </row>
    <row r="18" spans="1:10" ht="18">
      <c r="A18" s="158"/>
      <c r="B18" s="123" t="str">
        <f>VLOOKUP(J16,'пр.взв.'!B1:F32,4,FALSE)</f>
        <v>AZE</v>
      </c>
      <c r="C18" s="123"/>
      <c r="D18" s="123"/>
      <c r="E18" s="123"/>
      <c r="F18" s="123"/>
      <c r="G18" s="123"/>
      <c r="H18" s="124"/>
      <c r="I18" s="75"/>
      <c r="J18" s="76"/>
    </row>
    <row r="19" spans="1:10" ht="18.75" thickBot="1">
      <c r="A19" s="159"/>
      <c r="B19" s="137" t="str">
        <f>VLOOKUP(J17,'пр.взв.'!B2:F33,4,FALSE)</f>
        <v>АЗЕ</v>
      </c>
      <c r="C19" s="137"/>
      <c r="D19" s="137"/>
      <c r="E19" s="137"/>
      <c r="F19" s="137"/>
      <c r="G19" s="137"/>
      <c r="H19" s="138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57" t="s">
        <v>37</v>
      </c>
      <c r="B21" s="121" t="str">
        <f>VLOOKUP(J21,'пр.взв.'!B2:F37,2,FALSE)</f>
        <v>ZIYADINON Zair</v>
      </c>
      <c r="C21" s="121"/>
      <c r="D21" s="121"/>
      <c r="E21" s="121"/>
      <c r="F21" s="121"/>
      <c r="G21" s="121"/>
      <c r="H21" s="125">
        <f>VLOOKUP(J21,'пр.взв.'!B2:F37,3,FALSE)</f>
        <v>1993</v>
      </c>
      <c r="I21" s="75"/>
      <c r="J21" s="76">
        <f>'пр.хода'!J28</f>
        <v>4</v>
      </c>
    </row>
    <row r="22" spans="1:10" ht="18" customHeight="1">
      <c r="A22" s="158"/>
      <c r="B22" s="122" t="str">
        <f>VLOOKUP(J22,'пр.взв.'!B3:F38,2,FALSE)</f>
        <v>Зиядинов Заир</v>
      </c>
      <c r="C22" s="122"/>
      <c r="D22" s="122"/>
      <c r="E22" s="122"/>
      <c r="F22" s="122"/>
      <c r="G22" s="122"/>
      <c r="H22" s="126"/>
      <c r="I22" s="75"/>
      <c r="J22" s="76" t="s">
        <v>48</v>
      </c>
    </row>
    <row r="23" spans="1:9" ht="18">
      <c r="A23" s="158"/>
      <c r="B23" s="123" t="str">
        <f>VLOOKUP(J21,'пр.взв.'!B2:F37,4,FALSE)</f>
        <v>UKR</v>
      </c>
      <c r="C23" s="123"/>
      <c r="D23" s="123"/>
      <c r="E23" s="123"/>
      <c r="F23" s="123"/>
      <c r="G23" s="123"/>
      <c r="H23" s="124"/>
      <c r="I23" s="75"/>
    </row>
    <row r="24" spans="1:9" ht="18.75" thickBot="1">
      <c r="A24" s="159"/>
      <c r="B24" s="137" t="str">
        <f>VLOOKUP(J22,'пр.взв.'!B3:F38,4,FALSE)</f>
        <v>УКР</v>
      </c>
      <c r="C24" s="137"/>
      <c r="D24" s="137"/>
      <c r="E24" s="137"/>
      <c r="F24" s="137"/>
      <c r="G24" s="137"/>
      <c r="H24" s="138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1"/>
      <c r="B28" s="152"/>
      <c r="C28" s="152"/>
      <c r="D28" s="152"/>
      <c r="E28" s="152"/>
      <c r="F28" s="152"/>
      <c r="G28" s="152"/>
      <c r="H28" s="153"/>
    </row>
    <row r="29" spans="1:8" ht="13.5" thickBot="1">
      <c r="A29" s="154"/>
      <c r="B29" s="155"/>
      <c r="C29" s="155"/>
      <c r="D29" s="155"/>
      <c r="E29" s="155"/>
      <c r="F29" s="155"/>
      <c r="G29" s="155"/>
      <c r="H29" s="156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11:A14"/>
    <mergeCell ref="B14:H14"/>
    <mergeCell ref="A28:H29"/>
    <mergeCell ref="A21:A24"/>
    <mergeCell ref="A16:A19"/>
    <mergeCell ref="A1:H1"/>
    <mergeCell ref="A2:H2"/>
    <mergeCell ref="A3:H3"/>
    <mergeCell ref="A6:A9"/>
    <mergeCell ref="B6:G6"/>
    <mergeCell ref="B7:G7"/>
    <mergeCell ref="B8:H8"/>
    <mergeCell ref="A4:H4"/>
    <mergeCell ref="B16:G16"/>
    <mergeCell ref="B17:G17"/>
    <mergeCell ref="B18:H18"/>
    <mergeCell ref="B19:H19"/>
    <mergeCell ref="B21:G21"/>
    <mergeCell ref="B22:G22"/>
    <mergeCell ref="B23:H23"/>
    <mergeCell ref="B24:H24"/>
    <mergeCell ref="B9:H9"/>
    <mergeCell ref="B11:G11"/>
    <mergeCell ref="B12:G12"/>
    <mergeCell ref="B13:H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2" sqref="A4:K1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9" t="s">
        <v>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50.25" customHeight="1">
      <c r="A2" s="191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" customHeight="1">
      <c r="A3" s="165" t="str">
        <f>'пр.взв.'!A4</f>
        <v>Weight category 48M  кg.                             Весовая категория   48    кг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7.75" customHeight="1">
      <c r="A4" s="193" t="s">
        <v>38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7">
        <v>1</v>
      </c>
      <c r="B6" s="171">
        <f>'пр.хода'!A26</f>
        <v>0</v>
      </c>
      <c r="C6" s="180" t="s">
        <v>21</v>
      </c>
      <c r="D6" s="182" t="e">
        <f>VLOOKUP(B6,'пр.взв.'!B7:E22,2,FALSE)</f>
        <v>#N/A</v>
      </c>
      <c r="E6" s="167" t="e">
        <f>VLOOKUP(B6,'пр.взв.'!B7:E22,3,FALSE)</f>
        <v>#N/A</v>
      </c>
      <c r="F6" s="169" t="e">
        <f>VLOOKUP(B6,'пр.взв.'!B7:E22,4,FALSE)</f>
        <v>#N/A</v>
      </c>
      <c r="G6" s="161"/>
      <c r="H6" s="163"/>
      <c r="I6" s="161"/>
      <c r="J6" s="163"/>
      <c r="K6" s="59" t="s">
        <v>24</v>
      </c>
    </row>
    <row r="7" spans="1:11" ht="19.5" customHeight="1" hidden="1" thickBot="1">
      <c r="A7" s="178"/>
      <c r="B7" s="172"/>
      <c r="C7" s="181"/>
      <c r="D7" s="183"/>
      <c r="E7" s="168"/>
      <c r="F7" s="170"/>
      <c r="G7" s="162"/>
      <c r="H7" s="164"/>
      <c r="I7" s="162"/>
      <c r="J7" s="164"/>
      <c r="K7" s="60" t="s">
        <v>2</v>
      </c>
    </row>
    <row r="8" spans="1:11" ht="19.5" customHeight="1" hidden="1">
      <c r="A8" s="178"/>
      <c r="B8" s="171">
        <f>'пр.хода'!A30</f>
        <v>0</v>
      </c>
      <c r="C8" s="173" t="s">
        <v>22</v>
      </c>
      <c r="D8" s="175" t="e">
        <f>VLOOKUP(B8,'пр.взв.'!B7:E22,2,FALSE)</f>
        <v>#N/A</v>
      </c>
      <c r="E8" s="184" t="e">
        <f>VLOOKUP(B8,'пр.взв.'!B7:E22,3,FALSE)</f>
        <v>#N/A</v>
      </c>
      <c r="F8" s="185" t="e">
        <f>VLOOKUP(B8,'пр.взв.'!B7:E22,4,FALSE)</f>
        <v>#N/A</v>
      </c>
      <c r="G8" s="186"/>
      <c r="H8" s="163"/>
      <c r="I8" s="161"/>
      <c r="J8" s="163"/>
      <c r="K8" s="60" t="s">
        <v>25</v>
      </c>
    </row>
    <row r="9" spans="1:11" ht="19.5" customHeight="1" hidden="1" thickBot="1">
      <c r="A9" s="179"/>
      <c r="B9" s="172"/>
      <c r="C9" s="174"/>
      <c r="D9" s="176"/>
      <c r="E9" s="168"/>
      <c r="F9" s="170"/>
      <c r="G9" s="162"/>
      <c r="H9" s="164"/>
      <c r="I9" s="162"/>
      <c r="J9" s="164"/>
      <c r="K9" s="61"/>
    </row>
    <row r="10" spans="1:11" ht="24" customHeight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>
      <c r="A12" s="177">
        <v>2</v>
      </c>
      <c r="B12" s="171">
        <f>'пр.хода'!F26</f>
        <v>6</v>
      </c>
      <c r="C12" s="180" t="s">
        <v>21</v>
      </c>
      <c r="D12" s="182" t="str">
        <f>VLOOKUP(B12,'пр.взв.'!B7:E22,2,FALSE)</f>
        <v>PАRАSKOV Daniel</v>
      </c>
      <c r="E12" s="167">
        <f>VLOOKUP(B12,'пр.взв.'!B7:E22,3,FALSE)</f>
        <v>1992</v>
      </c>
      <c r="F12" s="167" t="str">
        <f>VLOOKUP(B12,'пр.взв.'!B7:E22,4,FALSE)</f>
        <v>BGR</v>
      </c>
      <c r="G12" s="161"/>
      <c r="H12" s="163"/>
      <c r="I12" s="161"/>
      <c r="J12" s="163"/>
      <c r="K12" s="59" t="s">
        <v>24</v>
      </c>
    </row>
    <row r="13" spans="1:11" ht="19.5" customHeight="1" thickBot="1">
      <c r="A13" s="178"/>
      <c r="B13" s="172"/>
      <c r="C13" s="181"/>
      <c r="D13" s="183"/>
      <c r="E13" s="168"/>
      <c r="F13" s="168"/>
      <c r="G13" s="162"/>
      <c r="H13" s="164"/>
      <c r="I13" s="162"/>
      <c r="J13" s="164"/>
      <c r="K13" s="60" t="s">
        <v>2</v>
      </c>
    </row>
    <row r="14" spans="1:11" ht="19.5" customHeight="1">
      <c r="A14" s="178"/>
      <c r="B14" s="171">
        <f>'пр.хода'!F30</f>
        <v>4</v>
      </c>
      <c r="C14" s="173" t="s">
        <v>22</v>
      </c>
      <c r="D14" s="187" t="str">
        <f>VLOOKUP(B14,'пр.взв.'!B7:E22,2,FALSE)</f>
        <v>ZIYADINON Zair</v>
      </c>
      <c r="E14" s="184">
        <f>VLOOKUP(B14,'пр.взв.'!B7:E22,3,FALSE)</f>
        <v>1993</v>
      </c>
      <c r="F14" s="184" t="str">
        <f>VLOOKUP(B14,'пр.взв.'!B7:E22,4,FALSE)</f>
        <v>UKR</v>
      </c>
      <c r="G14" s="186"/>
      <c r="H14" s="163"/>
      <c r="I14" s="161"/>
      <c r="J14" s="163"/>
      <c r="K14" s="60" t="s">
        <v>25</v>
      </c>
    </row>
    <row r="15" spans="1:11" ht="19.5" customHeight="1" thickBot="1">
      <c r="A15" s="179"/>
      <c r="B15" s="172"/>
      <c r="C15" s="174"/>
      <c r="D15" s="183"/>
      <c r="E15" s="168"/>
      <c r="F15" s="168"/>
      <c r="G15" s="162"/>
      <c r="H15" s="164"/>
      <c r="I15" s="162"/>
      <c r="J15" s="164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88" t="s">
        <v>23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7"/>
      <c r="B19" s="171">
        <f>'пр.хода'!G8</f>
        <v>3</v>
      </c>
      <c r="C19" s="180" t="s">
        <v>21</v>
      </c>
      <c r="D19" s="182" t="str">
        <f>VLOOKUP(B19,'пр.взв.'!B7:E22,2,FALSE)</f>
        <v>ZAGORDZHYAN Artur</v>
      </c>
      <c r="E19" s="167" t="str">
        <f>VLOOKUP(B19,'пр.взв.'!B7:E22,3,FALSE)</f>
        <v>1993 cms</v>
      </c>
      <c r="F19" s="167" t="str">
        <f>VLOOKUP(B19,'пр.взв.'!B7:E22,4,FALSE)</f>
        <v>RUS</v>
      </c>
      <c r="G19" s="161"/>
      <c r="H19" s="163"/>
      <c r="I19" s="161"/>
      <c r="J19" s="163"/>
      <c r="K19" s="59" t="s">
        <v>24</v>
      </c>
    </row>
    <row r="20" spans="1:11" ht="19.5" customHeight="1" thickBot="1">
      <c r="A20" s="178"/>
      <c r="B20" s="172"/>
      <c r="C20" s="181"/>
      <c r="D20" s="183"/>
      <c r="E20" s="168"/>
      <c r="F20" s="168"/>
      <c r="G20" s="162"/>
      <c r="H20" s="164"/>
      <c r="I20" s="162"/>
      <c r="J20" s="164"/>
      <c r="K20" s="60" t="s">
        <v>2</v>
      </c>
    </row>
    <row r="21" spans="1:11" ht="19.5" customHeight="1">
      <c r="A21" s="178"/>
      <c r="B21" s="171">
        <f>'пр.хода'!G18</f>
        <v>2</v>
      </c>
      <c r="C21" s="173" t="s">
        <v>22</v>
      </c>
      <c r="D21" s="187" t="str">
        <f>VLOOKUP(B21,'пр.взв.'!B7:E22,2,FALSE)</f>
        <v>BERBERASHVILI Levani</v>
      </c>
      <c r="E21" s="184">
        <f>VLOOKUP(B21,'пр.взв.'!B7:E22,3,FALSE)</f>
        <v>1992</v>
      </c>
      <c r="F21" s="184" t="str">
        <f>VLOOKUP(B21,'пр.взв.'!B7:E22,4,FALSE)</f>
        <v>GEO</v>
      </c>
      <c r="G21" s="186"/>
      <c r="H21" s="163"/>
      <c r="I21" s="161"/>
      <c r="J21" s="163"/>
      <c r="K21" s="60" t="s">
        <v>25</v>
      </c>
    </row>
    <row r="22" spans="1:11" ht="19.5" customHeight="1" thickBot="1">
      <c r="A22" s="179"/>
      <c r="B22" s="172"/>
      <c r="C22" s="174"/>
      <c r="D22" s="183"/>
      <c r="E22" s="168"/>
      <c r="F22" s="168"/>
      <c r="G22" s="162"/>
      <c r="H22" s="164"/>
      <c r="I22" s="162"/>
      <c r="J22" s="164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60" t="str">
        <f>'[1]реквизиты'!$G$8</f>
        <v>V. Bukhval</v>
      </c>
      <c r="I24" s="160"/>
      <c r="J24" s="16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0" t="str">
        <f>'[1]реквизиты'!$G$10</f>
        <v>N. Glushkova</v>
      </c>
      <c r="I26" s="160"/>
      <c r="J26" s="160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K14" sqref="K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12</v>
      </c>
      <c r="B1" s="195"/>
      <c r="C1" s="195"/>
      <c r="D1" s="195"/>
      <c r="E1" s="195"/>
      <c r="F1" s="195"/>
    </row>
    <row r="2" spans="1:6" ht="28.5" customHeight="1">
      <c r="A2" s="194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4"/>
      <c r="C2" s="194"/>
      <c r="D2" s="194"/>
      <c r="E2" s="194"/>
      <c r="F2" s="194"/>
    </row>
    <row r="3" spans="1:10" ht="17.25" customHeight="1">
      <c r="A3" s="196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B3" s="196"/>
      <c r="C3" s="196"/>
      <c r="D3" s="196"/>
      <c r="E3" s="196"/>
      <c r="F3" s="196"/>
      <c r="G3" s="11"/>
      <c r="H3" s="11"/>
      <c r="I3" s="11"/>
      <c r="J3" s="12"/>
    </row>
    <row r="4" spans="1:10" ht="21.75" customHeight="1" thickBot="1">
      <c r="A4" s="199" t="s">
        <v>84</v>
      </c>
      <c r="B4" s="199"/>
      <c r="C4" s="199"/>
      <c r="D4" s="199"/>
      <c r="E4" s="199"/>
      <c r="F4" s="199"/>
      <c r="G4" s="11"/>
      <c r="H4" s="11"/>
      <c r="I4" s="11"/>
      <c r="J4" s="12"/>
    </row>
    <row r="5" spans="1:6" ht="12.75" customHeight="1">
      <c r="A5" s="200" t="s">
        <v>5</v>
      </c>
      <c r="B5" s="202" t="s">
        <v>6</v>
      </c>
      <c r="C5" s="200" t="s">
        <v>7</v>
      </c>
      <c r="D5" s="200" t="s">
        <v>32</v>
      </c>
      <c r="E5" s="200" t="s">
        <v>9</v>
      </c>
      <c r="F5" s="200" t="s">
        <v>10</v>
      </c>
    </row>
    <row r="6" spans="1:6" ht="12.75" customHeight="1" thickBot="1">
      <c r="A6" s="201" t="s">
        <v>5</v>
      </c>
      <c r="B6" s="203"/>
      <c r="C6" s="201" t="s">
        <v>7</v>
      </c>
      <c r="D6" s="201" t="s">
        <v>8</v>
      </c>
      <c r="E6" s="201" t="s">
        <v>9</v>
      </c>
      <c r="F6" s="201" t="s">
        <v>10</v>
      </c>
    </row>
    <row r="7" spans="1:6" ht="12.75" customHeight="1">
      <c r="A7" s="106" t="s">
        <v>53</v>
      </c>
      <c r="B7" s="91">
        <v>1</v>
      </c>
      <c r="C7" s="96" t="s">
        <v>59</v>
      </c>
      <c r="D7" s="97">
        <v>1992</v>
      </c>
      <c r="E7" s="97" t="s">
        <v>60</v>
      </c>
      <c r="F7" s="197"/>
    </row>
    <row r="8" spans="1:6" ht="12.75" customHeight="1">
      <c r="A8" s="107" t="s">
        <v>53</v>
      </c>
      <c r="B8" s="99" t="s">
        <v>45</v>
      </c>
      <c r="C8" s="98" t="s">
        <v>61</v>
      </c>
      <c r="D8" s="85"/>
      <c r="E8" s="85" t="s">
        <v>62</v>
      </c>
      <c r="F8" s="197"/>
    </row>
    <row r="9" spans="1:6" ht="12.75" customHeight="1">
      <c r="A9" s="106" t="s">
        <v>54</v>
      </c>
      <c r="B9" s="93">
        <v>2</v>
      </c>
      <c r="C9" s="96" t="s">
        <v>63</v>
      </c>
      <c r="D9" s="97">
        <v>1992</v>
      </c>
      <c r="E9" s="97" t="s">
        <v>64</v>
      </c>
      <c r="F9" s="197"/>
    </row>
    <row r="10" spans="1:6" ht="12.75" customHeight="1">
      <c r="A10" s="108" t="s">
        <v>54</v>
      </c>
      <c r="B10" s="92" t="s">
        <v>46</v>
      </c>
      <c r="C10" s="98" t="s">
        <v>65</v>
      </c>
      <c r="D10" s="85"/>
      <c r="E10" s="85" t="s">
        <v>66</v>
      </c>
      <c r="F10" s="197"/>
    </row>
    <row r="11" spans="1:6" ht="12.75" customHeight="1">
      <c r="A11" s="109" t="s">
        <v>55</v>
      </c>
      <c r="B11" s="93">
        <v>3</v>
      </c>
      <c r="C11" s="96" t="s">
        <v>67</v>
      </c>
      <c r="D11" s="97" t="s">
        <v>68</v>
      </c>
      <c r="E11" s="97" t="s">
        <v>69</v>
      </c>
      <c r="F11" s="197"/>
    </row>
    <row r="12" spans="1:6" ht="15" customHeight="1">
      <c r="A12" s="108" t="s">
        <v>55</v>
      </c>
      <c r="B12" s="92" t="s">
        <v>47</v>
      </c>
      <c r="C12" s="98" t="s">
        <v>70</v>
      </c>
      <c r="D12" s="85"/>
      <c r="E12" s="85" t="s">
        <v>71</v>
      </c>
      <c r="F12" s="197"/>
    </row>
    <row r="13" spans="1:6" ht="12.75" customHeight="1">
      <c r="A13" s="106" t="s">
        <v>56</v>
      </c>
      <c r="B13" s="93">
        <v>4</v>
      </c>
      <c r="C13" s="96" t="s">
        <v>72</v>
      </c>
      <c r="D13" s="97">
        <v>1993</v>
      </c>
      <c r="E13" s="97" t="s">
        <v>73</v>
      </c>
      <c r="F13" s="197"/>
    </row>
    <row r="14" spans="1:6" ht="15" customHeight="1">
      <c r="A14" s="107" t="s">
        <v>56</v>
      </c>
      <c r="B14" s="92" t="s">
        <v>48</v>
      </c>
      <c r="C14" s="98" t="s">
        <v>74</v>
      </c>
      <c r="D14" s="85"/>
      <c r="E14" s="85" t="s">
        <v>75</v>
      </c>
      <c r="F14" s="197"/>
    </row>
    <row r="15" spans="1:6" ht="15" customHeight="1">
      <c r="A15" s="109" t="s">
        <v>57</v>
      </c>
      <c r="B15" s="93">
        <v>5</v>
      </c>
      <c r="C15" s="96" t="s">
        <v>76</v>
      </c>
      <c r="D15" s="97">
        <v>1992</v>
      </c>
      <c r="E15" s="97" t="s">
        <v>77</v>
      </c>
      <c r="F15" s="197"/>
    </row>
    <row r="16" spans="1:6" ht="15.75" customHeight="1">
      <c r="A16" s="108" t="s">
        <v>57</v>
      </c>
      <c r="B16" s="92" t="s">
        <v>49</v>
      </c>
      <c r="C16" s="98" t="s">
        <v>78</v>
      </c>
      <c r="D16" s="85"/>
      <c r="E16" s="85" t="s">
        <v>79</v>
      </c>
      <c r="F16" s="197"/>
    </row>
    <row r="17" spans="1:6" ht="12.75" customHeight="1">
      <c r="A17" s="110" t="s">
        <v>58</v>
      </c>
      <c r="B17" s="93">
        <v>6</v>
      </c>
      <c r="C17" s="96" t="s">
        <v>80</v>
      </c>
      <c r="D17" s="97">
        <v>1992</v>
      </c>
      <c r="E17" s="97" t="s">
        <v>81</v>
      </c>
      <c r="F17" s="197"/>
    </row>
    <row r="18" spans="1:6" ht="15" customHeight="1">
      <c r="A18" s="107" t="s">
        <v>58</v>
      </c>
      <c r="B18" s="92" t="s">
        <v>50</v>
      </c>
      <c r="C18" s="98" t="s">
        <v>82</v>
      </c>
      <c r="D18" s="85"/>
      <c r="E18" s="85" t="s">
        <v>83</v>
      </c>
      <c r="F18" s="197"/>
    </row>
    <row r="19" spans="1:6" ht="12.75" customHeight="1">
      <c r="A19" s="198"/>
      <c r="B19" s="93">
        <v>7</v>
      </c>
      <c r="C19" s="90"/>
      <c r="D19" s="197"/>
      <c r="E19" s="90"/>
      <c r="F19" s="197"/>
    </row>
    <row r="20" spans="1:6" ht="15" customHeight="1">
      <c r="A20" s="198"/>
      <c r="B20" s="92" t="s">
        <v>51</v>
      </c>
      <c r="C20" s="89"/>
      <c r="D20" s="197"/>
      <c r="E20" s="89"/>
      <c r="F20" s="197"/>
    </row>
    <row r="21" spans="1:6" ht="12.75" customHeight="1">
      <c r="A21" s="198"/>
      <c r="B21" s="93">
        <v>8</v>
      </c>
      <c r="C21" s="90"/>
      <c r="D21" s="197"/>
      <c r="E21" s="90"/>
      <c r="F21" s="197"/>
    </row>
    <row r="22" spans="1:6" ht="15" customHeight="1">
      <c r="A22" s="198"/>
      <c r="B22" s="92" t="s">
        <v>52</v>
      </c>
      <c r="C22" s="89"/>
      <c r="D22" s="197"/>
      <c r="E22" s="89"/>
      <c r="F22" s="197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2">
    <mergeCell ref="A4:F4"/>
    <mergeCell ref="E5:E6"/>
    <mergeCell ref="F5:F6"/>
    <mergeCell ref="A5:A6"/>
    <mergeCell ref="B5:B6"/>
    <mergeCell ref="C5:C6"/>
    <mergeCell ref="D5:D6"/>
    <mergeCell ref="F15:F16"/>
    <mergeCell ref="F7:F8"/>
    <mergeCell ref="F11:F12"/>
    <mergeCell ref="F9:F10"/>
    <mergeCell ref="F13:F14"/>
    <mergeCell ref="A2:F2"/>
    <mergeCell ref="A1:F1"/>
    <mergeCell ref="A3:F3"/>
    <mergeCell ref="F21:F22"/>
    <mergeCell ref="A21:A22"/>
    <mergeCell ref="D21:D22"/>
    <mergeCell ref="F19:F20"/>
    <mergeCell ref="A19:A20"/>
    <mergeCell ref="D19:D20"/>
    <mergeCell ref="F17:F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21"/>
      <c r="E1" s="221"/>
      <c r="F1" s="221"/>
      <c r="G1" s="221"/>
      <c r="H1" s="221"/>
      <c r="I1" s="221"/>
      <c r="J1" s="22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3">
        <f>HYPERLINK('[2]ИТ.ПР'!$A$8)</f>
      </c>
      <c r="D2" s="223"/>
      <c r="E2" s="223"/>
      <c r="F2" s="223"/>
      <c r="G2" s="223"/>
      <c r="H2" s="223"/>
      <c r="I2" s="223"/>
      <c r="J2" s="223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4" t="str">
        <f>HYPERLINK('пр.взв.'!A4)</f>
        <v>Weight category 48M  кg.                             Весовая категория   48    кг</v>
      </c>
      <c r="D3" s="225"/>
      <c r="E3" s="225"/>
      <c r="F3" s="225"/>
      <c r="G3" s="225"/>
      <c r="H3" s="225"/>
      <c r="I3" s="225"/>
      <c r="J3" s="226"/>
      <c r="K3" s="41"/>
      <c r="L3" s="41"/>
      <c r="M3" s="41"/>
    </row>
    <row r="4" spans="1:13" ht="16.5" thickBot="1">
      <c r="A4" s="219" t="s">
        <v>0</v>
      </c>
      <c r="B4" s="21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1">
        <v>1</v>
      </c>
      <c r="B5" s="213" t="str">
        <f>VLOOKUP(A5,'пр.взв.'!B7:C22,2,FALSE)</f>
        <v>BINYATOV Kanan</v>
      </c>
      <c r="C5" s="215">
        <f>VLOOKUP(B5,'пр.взв.'!C7:D22,2,FALSE)</f>
        <v>1992</v>
      </c>
      <c r="D5" s="217" t="str">
        <f>VLOOKUP(A5,'пр.взв.'!B5:E20,4,FALSE)</f>
        <v>AZE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2"/>
      <c r="B6" s="214"/>
      <c r="C6" s="216"/>
      <c r="D6" s="218"/>
      <c r="E6" s="227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4">
        <v>5</v>
      </c>
      <c r="B7" s="206" t="str">
        <f>VLOOKUP(A7,'пр.взв.'!B9:C24,2,FALSE)</f>
        <v>HOVHANNISAN Vardan</v>
      </c>
      <c r="C7" s="208">
        <f>VLOOKUP(B7,'пр.взв.'!C9:D24,2,FALSE)</f>
        <v>1992</v>
      </c>
      <c r="D7" s="210" t="str">
        <f>VLOOKUP(A7,'пр.взв.'!B5:E20,4,FALSE)</f>
        <v>ARM</v>
      </c>
      <c r="E7" s="22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2"/>
      <c r="B8" s="214"/>
      <c r="C8" s="216"/>
      <c r="D8" s="209"/>
      <c r="E8" s="20"/>
      <c r="F8" s="22"/>
      <c r="G8" s="227"/>
      <c r="H8" s="26"/>
      <c r="I8" s="20"/>
      <c r="J8" s="20"/>
      <c r="K8" s="20"/>
      <c r="L8" s="20"/>
      <c r="M8" s="20"/>
    </row>
    <row r="9" spans="1:13" ht="15" customHeight="1" thickBot="1">
      <c r="A9" s="211">
        <v>3</v>
      </c>
      <c r="B9" s="213" t="str">
        <f>VLOOKUP(A9,'пр.взв.'!B11:C26,2,FALSE)</f>
        <v>ZAGORDZHYAN Artur</v>
      </c>
      <c r="C9" s="215" t="str">
        <f>VLOOKUP(B9,'пр.взв.'!C11:D26,2,FALSE)</f>
        <v>1993 cms</v>
      </c>
      <c r="D9" s="217" t="str">
        <f>VLOOKUP(A9,'пр.взв.'!B5:E20,4,FALSE)</f>
        <v>RUS</v>
      </c>
      <c r="E9" s="20"/>
      <c r="F9" s="22"/>
      <c r="G9" s="228"/>
      <c r="H9" s="2"/>
      <c r="I9" s="24"/>
      <c r="J9" s="22"/>
      <c r="K9" s="20"/>
      <c r="L9" s="20"/>
      <c r="M9" s="20"/>
    </row>
    <row r="10" spans="1:13" ht="15" customHeight="1">
      <c r="A10" s="212"/>
      <c r="B10" s="214"/>
      <c r="C10" s="216"/>
      <c r="D10" s="218"/>
      <c r="E10" s="227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4">
        <v>7</v>
      </c>
      <c r="B11" s="206">
        <f>VLOOKUP(A11,'пр.взв.'!B13:C28,2,FALSE)</f>
        <v>0</v>
      </c>
      <c r="C11" s="208" t="e">
        <f>VLOOKUP(B11,'пр.взв.'!C13:D28,2,FALSE)</f>
        <v>#N/A</v>
      </c>
      <c r="D11" s="210">
        <f>VLOOKUP(A11,'пр.взв.'!B5:E20,4,FALSE)</f>
        <v>0</v>
      </c>
      <c r="E11" s="22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5"/>
      <c r="B12" s="207"/>
      <c r="C12" s="209"/>
      <c r="D12" s="20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27"/>
      <c r="J14" s="33"/>
      <c r="K14" s="23"/>
      <c r="L14" s="23"/>
      <c r="M14" s="20"/>
    </row>
    <row r="15" spans="1:10" ht="15" customHeight="1" thickBot="1">
      <c r="A15" s="219" t="s">
        <v>3</v>
      </c>
      <c r="B15" s="219"/>
      <c r="C15" s="70"/>
      <c r="D15" s="70"/>
      <c r="E15" s="20"/>
      <c r="F15" s="20"/>
      <c r="G15" s="20"/>
      <c r="H15" s="20"/>
      <c r="I15" s="228"/>
      <c r="J15" s="2"/>
    </row>
    <row r="16" spans="1:10" ht="15" customHeight="1" thickBot="1">
      <c r="A16" s="211">
        <v>2</v>
      </c>
      <c r="B16" s="213" t="str">
        <f>VLOOKUP(A16,'пр.взв.'!B7:C22,2,FALSE)</f>
        <v>BERBERASHVILI Levani</v>
      </c>
      <c r="C16" s="215">
        <f>VLOOKUP(B16,'пр.взв.'!C7:D22,2,FALSE)</f>
        <v>1992</v>
      </c>
      <c r="D16" s="217" t="str">
        <f>VLOOKUP(A16,'пр.взв.'!B6:E21,4,FALSE)</f>
        <v>GEO</v>
      </c>
      <c r="E16" s="20"/>
      <c r="F16" s="20"/>
      <c r="G16" s="20"/>
      <c r="H16" s="20"/>
      <c r="I16" s="30"/>
      <c r="J16" s="2"/>
    </row>
    <row r="17" spans="1:10" ht="15" customHeight="1">
      <c r="A17" s="212"/>
      <c r="B17" s="214"/>
      <c r="C17" s="216"/>
      <c r="D17" s="218"/>
      <c r="E17" s="227"/>
      <c r="F17" s="20"/>
      <c r="G17" s="25"/>
      <c r="H17" s="22"/>
      <c r="I17" s="30"/>
      <c r="J17" s="2"/>
    </row>
    <row r="18" spans="1:10" ht="15" customHeight="1" thickBot="1">
      <c r="A18" s="204">
        <v>6</v>
      </c>
      <c r="B18" s="206" t="str">
        <f>VLOOKUP(A18,'пр.взв.'!B9:C24,2,FALSE)</f>
        <v>PАRАSKOV Daniel</v>
      </c>
      <c r="C18" s="208">
        <f>VLOOKUP(B18,'пр.взв.'!C9:D24,2,FALSE)</f>
        <v>1992</v>
      </c>
      <c r="D18" s="210" t="str">
        <f>VLOOKUP(A18,'пр.взв.'!B6:E21,4,FALSE)</f>
        <v>BGR</v>
      </c>
      <c r="E18" s="228"/>
      <c r="F18" s="21"/>
      <c r="G18" s="24"/>
      <c r="H18" s="22"/>
      <c r="I18" s="30"/>
      <c r="J18" s="2"/>
    </row>
    <row r="19" spans="1:10" ht="15" customHeight="1" thickBot="1">
      <c r="A19" s="212"/>
      <c r="B19" s="214"/>
      <c r="C19" s="216"/>
      <c r="D19" s="209"/>
      <c r="E19" s="20"/>
      <c r="F19" s="22"/>
      <c r="G19" s="227"/>
      <c r="H19" s="26"/>
      <c r="I19" s="30"/>
      <c r="J19" s="2"/>
    </row>
    <row r="20" spans="1:8" ht="15" customHeight="1" thickBot="1">
      <c r="A20" s="211">
        <v>4</v>
      </c>
      <c r="B20" s="213" t="str">
        <f>VLOOKUP(A20,'пр.взв.'!B11:C26,2,FALSE)</f>
        <v>ZIYADINON Zair</v>
      </c>
      <c r="C20" s="215">
        <f>VLOOKUP(B20,'пр.взв.'!C11:D26,2,FALSE)</f>
        <v>1993</v>
      </c>
      <c r="D20" s="217" t="str">
        <f>VLOOKUP(A20,'пр.взв.'!B6:E21,4,FALSE)</f>
        <v>UKR</v>
      </c>
      <c r="E20" s="20"/>
      <c r="F20" s="22"/>
      <c r="G20" s="228"/>
      <c r="H20" s="2"/>
    </row>
    <row r="21" spans="1:8" ht="15" customHeight="1">
      <c r="A21" s="212"/>
      <c r="B21" s="214"/>
      <c r="C21" s="216"/>
      <c r="D21" s="218"/>
      <c r="E21" s="227"/>
      <c r="F21" s="23"/>
      <c r="G21" s="24"/>
      <c r="H21" s="22"/>
    </row>
    <row r="22" spans="1:8" ht="15" customHeight="1" thickBot="1">
      <c r="A22" s="204">
        <v>8</v>
      </c>
      <c r="B22" s="206">
        <f>VLOOKUP(A22,'пр.взв.'!B13:C28,2,FALSE)</f>
        <v>0</v>
      </c>
      <c r="C22" s="208" t="e">
        <f>VLOOKUP(B22,'пр.взв.'!C13:D28,2,FALSE)</f>
        <v>#N/A</v>
      </c>
      <c r="D22" s="210">
        <f>VLOOKUP(A22,'пр.взв.'!B6:E21,4,FALSE)</f>
        <v>0</v>
      </c>
      <c r="E22" s="228"/>
      <c r="F22" s="20"/>
      <c r="G22" s="25"/>
      <c r="H22" s="22"/>
    </row>
    <row r="23" spans="1:8" ht="15" customHeight="1" thickBot="1">
      <c r="A23" s="205"/>
      <c r="B23" s="207"/>
      <c r="C23" s="209"/>
      <c r="D23" s="20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I30" sqref="I30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3" t="s">
        <v>27</v>
      </c>
      <c r="C1" s="233"/>
      <c r="D1" s="233"/>
      <c r="E1" s="233"/>
      <c r="F1" s="233"/>
      <c r="G1" s="233"/>
      <c r="H1" s="233"/>
      <c r="I1" s="233"/>
      <c r="J1" s="62"/>
      <c r="K1" s="233" t="s">
        <v>27</v>
      </c>
      <c r="L1" s="233"/>
      <c r="M1" s="233"/>
      <c r="N1" s="233"/>
      <c r="O1" s="233"/>
      <c r="P1" s="233"/>
      <c r="Q1" s="233"/>
      <c r="R1" s="233"/>
    </row>
    <row r="2" spans="2:18" ht="24.75" customHeight="1">
      <c r="B2" s="267" t="str">
        <f>HYPERLINK('пр.взв.'!A4)</f>
        <v>Weight category 48M  кg.                             Весовая категория   48    кг</v>
      </c>
      <c r="C2" s="268"/>
      <c r="D2" s="268"/>
      <c r="E2" s="268"/>
      <c r="F2" s="268"/>
      <c r="G2" s="268"/>
      <c r="H2" s="268"/>
      <c r="I2" s="268"/>
      <c r="J2" s="63"/>
      <c r="K2" s="267" t="str">
        <f>HYPERLINK('пр.взв.'!A4)</f>
        <v>Weight category 48M  кg.                             Весовая категория   48    кг</v>
      </c>
      <c r="L2" s="268"/>
      <c r="M2" s="268"/>
      <c r="N2" s="268"/>
      <c r="O2" s="268"/>
      <c r="P2" s="268"/>
      <c r="Q2" s="268"/>
      <c r="R2" s="268"/>
    </row>
    <row r="3" spans="2:18" ht="24.75" customHeight="1" hidden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 hidden="1">
      <c r="A4" s="167" t="s">
        <v>31</v>
      </c>
      <c r="B4" s="234" t="s">
        <v>6</v>
      </c>
      <c r="C4" s="236" t="s">
        <v>7</v>
      </c>
      <c r="D4" s="236" t="s">
        <v>8</v>
      </c>
      <c r="E4" s="236" t="s">
        <v>15</v>
      </c>
      <c r="F4" s="238" t="s">
        <v>16</v>
      </c>
      <c r="G4" s="239" t="s">
        <v>18</v>
      </c>
      <c r="H4" s="241" t="s">
        <v>19</v>
      </c>
      <c r="I4" s="243" t="s">
        <v>17</v>
      </c>
      <c r="J4" s="167" t="s">
        <v>31</v>
      </c>
      <c r="K4" s="234" t="s">
        <v>6</v>
      </c>
      <c r="L4" s="236" t="s">
        <v>7</v>
      </c>
      <c r="M4" s="236" t="s">
        <v>8</v>
      </c>
      <c r="N4" s="236" t="s">
        <v>15</v>
      </c>
      <c r="O4" s="238" t="s">
        <v>16</v>
      </c>
      <c r="P4" s="239" t="s">
        <v>18</v>
      </c>
      <c r="Q4" s="241" t="s">
        <v>19</v>
      </c>
      <c r="R4" s="243" t="s">
        <v>17</v>
      </c>
    </row>
    <row r="5" spans="1:18" ht="12.75" customHeight="1" hidden="1" thickBot="1">
      <c r="A5" s="168"/>
      <c r="B5" s="235" t="s">
        <v>6</v>
      </c>
      <c r="C5" s="237" t="s">
        <v>7</v>
      </c>
      <c r="D5" s="237" t="s">
        <v>8</v>
      </c>
      <c r="E5" s="237" t="s">
        <v>15</v>
      </c>
      <c r="F5" s="237" t="s">
        <v>16</v>
      </c>
      <c r="G5" s="240"/>
      <c r="H5" s="242"/>
      <c r="I5" s="170" t="s">
        <v>17</v>
      </c>
      <c r="J5" s="168"/>
      <c r="K5" s="235" t="s">
        <v>6</v>
      </c>
      <c r="L5" s="237" t="s">
        <v>7</v>
      </c>
      <c r="M5" s="237" t="s">
        <v>8</v>
      </c>
      <c r="N5" s="237" t="s">
        <v>15</v>
      </c>
      <c r="O5" s="237" t="s">
        <v>16</v>
      </c>
      <c r="P5" s="240"/>
      <c r="Q5" s="242"/>
      <c r="R5" s="170" t="s">
        <v>17</v>
      </c>
    </row>
    <row r="6" spans="1:18" ht="12.75" customHeight="1" hidden="1">
      <c r="A6" s="229">
        <v>1</v>
      </c>
      <c r="B6" s="244">
        <v>1</v>
      </c>
      <c r="C6" s="246" t="str">
        <f>VLOOKUP(B6,'пр.взв.'!B7:E22,2,FALSE)</f>
        <v>BINYATOV Kanan</v>
      </c>
      <c r="D6" s="248">
        <f>VLOOKUP(B6,'пр.взв.'!B7:F22,3,FALSE)</f>
        <v>1992</v>
      </c>
      <c r="E6" s="248" t="str">
        <f>VLOOKUP(B6,'пр.взв.'!B7:E22,4,FALSE)</f>
        <v>AZE</v>
      </c>
      <c r="F6" s="250"/>
      <c r="G6" s="251"/>
      <c r="H6" s="252"/>
      <c r="I6" s="253"/>
      <c r="J6" s="229">
        <v>2</v>
      </c>
      <c r="K6" s="244">
        <v>2</v>
      </c>
      <c r="L6" s="246" t="str">
        <f>VLOOKUP(K6,'пр.взв.'!B7:E22,2,FALSE)</f>
        <v>BERBERASHVILI Levani</v>
      </c>
      <c r="M6" s="248">
        <f>VLOOKUP(K6,'пр.взв.'!B7:F22,3,FALSE)</f>
        <v>1992</v>
      </c>
      <c r="N6" s="248" t="str">
        <f>VLOOKUP(K6,'пр.взв.'!B7:E22,4,FALSE)</f>
        <v>GEO</v>
      </c>
      <c r="O6" s="250"/>
      <c r="P6" s="251"/>
      <c r="Q6" s="252"/>
      <c r="R6" s="253"/>
    </row>
    <row r="7" spans="1:18" ht="12.75" customHeight="1" hidden="1">
      <c r="A7" s="230"/>
      <c r="B7" s="245"/>
      <c r="C7" s="247"/>
      <c r="D7" s="249"/>
      <c r="E7" s="249"/>
      <c r="F7" s="249"/>
      <c r="G7" s="249"/>
      <c r="H7" s="197"/>
      <c r="I7" s="198"/>
      <c r="J7" s="230"/>
      <c r="K7" s="245"/>
      <c r="L7" s="247"/>
      <c r="M7" s="249"/>
      <c r="N7" s="249"/>
      <c r="O7" s="249"/>
      <c r="P7" s="249"/>
      <c r="Q7" s="197"/>
      <c r="R7" s="198"/>
    </row>
    <row r="8" spans="1:18" ht="12.75" customHeight="1" hidden="1">
      <c r="A8" s="230"/>
      <c r="B8" s="254">
        <v>5</v>
      </c>
      <c r="C8" s="256" t="str">
        <f>VLOOKUP(B8,'пр.взв.'!B7:E22,2,FALSE)</f>
        <v>HOVHANNISAN Vardan</v>
      </c>
      <c r="D8" s="258">
        <f>VLOOKUP(B8,'пр.взв.'!B7:F22,3,FALSE)</f>
        <v>1992</v>
      </c>
      <c r="E8" s="258" t="str">
        <f>VLOOKUP(B8,'пр.взв.'!B7:E22,4,FALSE)</f>
        <v>ARM</v>
      </c>
      <c r="F8" s="260"/>
      <c r="G8" s="260"/>
      <c r="H8" s="262"/>
      <c r="I8" s="262"/>
      <c r="J8" s="230"/>
      <c r="K8" s="254">
        <v>6</v>
      </c>
      <c r="L8" s="256" t="str">
        <f>VLOOKUP(K8,'пр.взв.'!B7:E22,2,FALSE)</f>
        <v>PАRАSKOV Daniel</v>
      </c>
      <c r="M8" s="258">
        <f>VLOOKUP(K8,'пр.взв.'!B7:F22,3,FALSE)</f>
        <v>1992</v>
      </c>
      <c r="N8" s="258" t="str">
        <f>VLOOKUP(K8,'пр.взв.'!B7:E22,4,FALSE)</f>
        <v>BGR</v>
      </c>
      <c r="O8" s="260"/>
      <c r="P8" s="260"/>
      <c r="Q8" s="262"/>
      <c r="R8" s="262"/>
    </row>
    <row r="9" spans="1:18" ht="13.5" customHeight="1" hidden="1" thickBot="1">
      <c r="A9" s="232"/>
      <c r="B9" s="255"/>
      <c r="C9" s="257"/>
      <c r="D9" s="259"/>
      <c r="E9" s="259"/>
      <c r="F9" s="261"/>
      <c r="G9" s="261"/>
      <c r="H9" s="263"/>
      <c r="I9" s="263"/>
      <c r="J9" s="232"/>
      <c r="K9" s="255"/>
      <c r="L9" s="257"/>
      <c r="M9" s="259"/>
      <c r="N9" s="259"/>
      <c r="O9" s="261"/>
      <c r="P9" s="261"/>
      <c r="Q9" s="263"/>
      <c r="R9" s="263"/>
    </row>
    <row r="10" spans="1:18" ht="12.75" customHeight="1" hidden="1">
      <c r="A10" s="229">
        <v>2</v>
      </c>
      <c r="B10" s="264"/>
      <c r="C10" s="246" t="e">
        <f>VLOOKUP(B10,'пр.взв.'!B7:E22,2,FALSE)</f>
        <v>#N/A</v>
      </c>
      <c r="D10" s="248" t="e">
        <f>VLOOKUP(B10,'пр.взв.'!B7:F22,3,FALSE)</f>
        <v>#N/A</v>
      </c>
      <c r="E10" s="248" t="e">
        <f>VLOOKUP(B10,'пр.взв.'!B7:E22,4,FALSE)</f>
        <v>#N/A</v>
      </c>
      <c r="F10" s="249"/>
      <c r="G10" s="266"/>
      <c r="H10" s="197"/>
      <c r="I10" s="258"/>
      <c r="J10" s="229">
        <v>4</v>
      </c>
      <c r="K10" s="264"/>
      <c r="L10" s="246" t="e">
        <f>VLOOKUP(K10,'пр.взв.'!B7:E22,2,FALSE)</f>
        <v>#N/A</v>
      </c>
      <c r="M10" s="248" t="e">
        <f>VLOOKUP(K10,'пр.взв.'!B7:F22,3,FALSE)</f>
        <v>#N/A</v>
      </c>
      <c r="N10" s="248" t="e">
        <f>VLOOKUP(K10,'пр.взв.'!B7:E22,4,FALSE)</f>
        <v>#N/A</v>
      </c>
      <c r="O10" s="249"/>
      <c r="P10" s="266"/>
      <c r="Q10" s="197"/>
      <c r="R10" s="258"/>
    </row>
    <row r="11" spans="1:18" ht="12.75" customHeight="1" hidden="1">
      <c r="A11" s="230"/>
      <c r="B11" s="265"/>
      <c r="C11" s="247"/>
      <c r="D11" s="249"/>
      <c r="E11" s="249"/>
      <c r="F11" s="249"/>
      <c r="G11" s="249"/>
      <c r="H11" s="197"/>
      <c r="I11" s="198"/>
      <c r="J11" s="230"/>
      <c r="K11" s="265"/>
      <c r="L11" s="247"/>
      <c r="M11" s="249"/>
      <c r="N11" s="249"/>
      <c r="O11" s="249"/>
      <c r="P11" s="249"/>
      <c r="Q11" s="197"/>
      <c r="R11" s="198"/>
    </row>
    <row r="12" spans="1:18" ht="12.75" customHeight="1" hidden="1">
      <c r="A12" s="230"/>
      <c r="B12" s="254"/>
      <c r="C12" s="256" t="e">
        <f>VLOOKUP(B12,'пр.взв.'!B7:E22,2,FALSE)</f>
        <v>#N/A</v>
      </c>
      <c r="D12" s="258" t="e">
        <f>VLOOKUP(B12,'пр.взв.'!B7:F22,3,FALSE)</f>
        <v>#N/A</v>
      </c>
      <c r="E12" s="258" t="e">
        <f>VLOOKUP(B12,'пр.взв.'!B7:E22,4,FALSE)</f>
        <v>#N/A</v>
      </c>
      <c r="F12" s="260"/>
      <c r="G12" s="260"/>
      <c r="H12" s="262"/>
      <c r="I12" s="262"/>
      <c r="J12" s="230"/>
      <c r="K12" s="254"/>
      <c r="L12" s="256" t="e">
        <f>VLOOKUP(K12,'пр.взв.'!B7:E22,2,FALSE)</f>
        <v>#N/A</v>
      </c>
      <c r="M12" s="258" t="e">
        <f>VLOOKUP(K12,'пр.взв.'!B7:F22,3,FALSE)</f>
        <v>#N/A</v>
      </c>
      <c r="N12" s="258" t="e">
        <f>VLOOKUP(K12,'пр.взв.'!B7:E22,4,FALSE)</f>
        <v>#N/A</v>
      </c>
      <c r="O12" s="260"/>
      <c r="P12" s="260"/>
      <c r="Q12" s="262"/>
      <c r="R12" s="262"/>
    </row>
    <row r="13" spans="1:18" ht="12.75" customHeight="1" hidden="1">
      <c r="A13" s="231"/>
      <c r="B13" s="264"/>
      <c r="C13" s="247"/>
      <c r="D13" s="249"/>
      <c r="E13" s="249"/>
      <c r="F13" s="250"/>
      <c r="G13" s="250"/>
      <c r="H13" s="253"/>
      <c r="I13" s="253"/>
      <c r="J13" s="231"/>
      <c r="K13" s="264"/>
      <c r="L13" s="247"/>
      <c r="M13" s="249"/>
      <c r="N13" s="249"/>
      <c r="O13" s="250"/>
      <c r="P13" s="250"/>
      <c r="Q13" s="253"/>
      <c r="R13" s="253"/>
    </row>
    <row r="16" spans="2:18" ht="24.75" customHeight="1" thickBot="1">
      <c r="B16" s="64" t="s">
        <v>2</v>
      </c>
      <c r="C16" s="269" t="s">
        <v>34</v>
      </c>
      <c r="D16" s="269"/>
      <c r="E16" s="269"/>
      <c r="F16" s="269"/>
      <c r="G16" s="269"/>
      <c r="H16" s="269"/>
      <c r="I16" s="269"/>
      <c r="J16" s="73"/>
      <c r="K16" s="64" t="s">
        <v>3</v>
      </c>
      <c r="L16" s="269" t="s">
        <v>34</v>
      </c>
      <c r="M16" s="269"/>
      <c r="N16" s="269"/>
      <c r="O16" s="269"/>
      <c r="P16" s="269"/>
      <c r="Q16" s="269"/>
      <c r="R16" s="269"/>
    </row>
    <row r="17" spans="1:18" ht="12.75" customHeight="1">
      <c r="A17" s="167" t="s">
        <v>31</v>
      </c>
      <c r="B17" s="234" t="s">
        <v>6</v>
      </c>
      <c r="C17" s="236" t="s">
        <v>7</v>
      </c>
      <c r="D17" s="236" t="s">
        <v>8</v>
      </c>
      <c r="E17" s="236" t="s">
        <v>15</v>
      </c>
      <c r="F17" s="238" t="s">
        <v>16</v>
      </c>
      <c r="G17" s="239" t="s">
        <v>18</v>
      </c>
      <c r="H17" s="241" t="s">
        <v>19</v>
      </c>
      <c r="I17" s="243" t="s">
        <v>17</v>
      </c>
      <c r="J17" s="167" t="s">
        <v>31</v>
      </c>
      <c r="K17" s="234" t="s">
        <v>6</v>
      </c>
      <c r="L17" s="236" t="s">
        <v>7</v>
      </c>
      <c r="M17" s="236" t="s">
        <v>8</v>
      </c>
      <c r="N17" s="236" t="s">
        <v>15</v>
      </c>
      <c r="O17" s="238" t="s">
        <v>16</v>
      </c>
      <c r="P17" s="239" t="s">
        <v>18</v>
      </c>
      <c r="Q17" s="241" t="s">
        <v>19</v>
      </c>
      <c r="R17" s="243" t="s">
        <v>17</v>
      </c>
    </row>
    <row r="18" spans="1:18" ht="12.75" customHeight="1" thickBot="1">
      <c r="A18" s="168"/>
      <c r="B18" s="235" t="s">
        <v>6</v>
      </c>
      <c r="C18" s="237" t="s">
        <v>7</v>
      </c>
      <c r="D18" s="237" t="s">
        <v>8</v>
      </c>
      <c r="E18" s="237" t="s">
        <v>15</v>
      </c>
      <c r="F18" s="237" t="s">
        <v>16</v>
      </c>
      <c r="G18" s="240"/>
      <c r="H18" s="242"/>
      <c r="I18" s="170" t="s">
        <v>17</v>
      </c>
      <c r="J18" s="168"/>
      <c r="K18" s="235" t="s">
        <v>6</v>
      </c>
      <c r="L18" s="237" t="s">
        <v>7</v>
      </c>
      <c r="M18" s="237" t="s">
        <v>8</v>
      </c>
      <c r="N18" s="237" t="s">
        <v>15</v>
      </c>
      <c r="O18" s="237" t="s">
        <v>16</v>
      </c>
      <c r="P18" s="240"/>
      <c r="Q18" s="242"/>
      <c r="R18" s="170" t="s">
        <v>17</v>
      </c>
    </row>
    <row r="19" spans="1:18" ht="12.75" customHeight="1">
      <c r="A19" s="229">
        <v>1</v>
      </c>
      <c r="B19" s="244">
        <f>'пр.хода'!E6</f>
        <v>1</v>
      </c>
      <c r="C19" s="246" t="str">
        <f>VLOOKUP(B19,'пр.взв.'!B7:E22,2,FALSE)</f>
        <v>BINYATOV Kanan</v>
      </c>
      <c r="D19" s="248">
        <f>VLOOKUP(B19,'пр.взв.'!B7:F22,3,FALSE)</f>
        <v>1992</v>
      </c>
      <c r="E19" s="248" t="str">
        <f>VLOOKUP(B19,'пр.взв.'!B7:E22,4,FALSE)</f>
        <v>AZE</v>
      </c>
      <c r="F19" s="250"/>
      <c r="G19" s="251"/>
      <c r="H19" s="252"/>
      <c r="I19" s="253"/>
      <c r="J19" s="229">
        <v>2</v>
      </c>
      <c r="K19" s="244">
        <f>'пр.хода'!E16</f>
        <v>2</v>
      </c>
      <c r="L19" s="246" t="str">
        <f>VLOOKUP(K19,'пр.взв.'!B7:E22,2,FALSE)</f>
        <v>BERBERASHVILI Levani</v>
      </c>
      <c r="M19" s="248">
        <f>VLOOKUP(K19,'пр.взв.'!B7:F22,3,FALSE)</f>
        <v>1992</v>
      </c>
      <c r="N19" s="248" t="str">
        <f>VLOOKUP(K19,'пр.взв.'!B7:E22,4,FALSE)</f>
        <v>GEO</v>
      </c>
      <c r="O19" s="250"/>
      <c r="P19" s="251"/>
      <c r="Q19" s="252"/>
      <c r="R19" s="253"/>
    </row>
    <row r="20" spans="1:18" ht="12.75" customHeight="1">
      <c r="A20" s="230"/>
      <c r="B20" s="245"/>
      <c r="C20" s="247"/>
      <c r="D20" s="249"/>
      <c r="E20" s="249"/>
      <c r="F20" s="249"/>
      <c r="G20" s="249"/>
      <c r="H20" s="197"/>
      <c r="I20" s="198"/>
      <c r="J20" s="230"/>
      <c r="K20" s="245"/>
      <c r="L20" s="247"/>
      <c r="M20" s="249"/>
      <c r="N20" s="249"/>
      <c r="O20" s="249"/>
      <c r="P20" s="249"/>
      <c r="Q20" s="197"/>
      <c r="R20" s="198"/>
    </row>
    <row r="21" spans="1:18" ht="12.75" customHeight="1">
      <c r="A21" s="230"/>
      <c r="B21" s="254">
        <f>'пр.хода'!E10</f>
        <v>3</v>
      </c>
      <c r="C21" s="256" t="str">
        <f>VLOOKUP(B21,'пр.взв.'!B7:E22,2,FALSE)</f>
        <v>ZAGORDZHYAN Artur</v>
      </c>
      <c r="D21" s="258" t="str">
        <f>VLOOKUP(B21,'пр.взв.'!B7:F22,3,FALSE)</f>
        <v>1993 cms</v>
      </c>
      <c r="E21" s="258" t="str">
        <f>VLOOKUP(B21,'пр.взв.'!B7:E22,4,FALSE)</f>
        <v>RUS</v>
      </c>
      <c r="F21" s="260"/>
      <c r="G21" s="260"/>
      <c r="H21" s="262"/>
      <c r="I21" s="262"/>
      <c r="J21" s="230"/>
      <c r="K21" s="254">
        <f>'пр.хода'!E20</f>
        <v>4</v>
      </c>
      <c r="L21" s="256" t="str">
        <f>VLOOKUP(K21,'пр.взв.'!B7:E22,2,FALSE)</f>
        <v>ZIYADINON Zair</v>
      </c>
      <c r="M21" s="258">
        <f>VLOOKUP(K21,'пр.взв.'!B7:F22,3,FALSE)</f>
        <v>1993</v>
      </c>
      <c r="N21" s="258" t="str">
        <f>VLOOKUP(K21,'пр.взв.'!B7:E22,4,FALSE)</f>
        <v>UKR</v>
      </c>
      <c r="O21" s="260"/>
      <c r="P21" s="260"/>
      <c r="Q21" s="262"/>
      <c r="R21" s="262"/>
    </row>
    <row r="22" spans="1:18" ht="12.75" customHeight="1">
      <c r="A22" s="231"/>
      <c r="B22" s="264"/>
      <c r="C22" s="247"/>
      <c r="D22" s="249"/>
      <c r="E22" s="249"/>
      <c r="F22" s="250"/>
      <c r="G22" s="250"/>
      <c r="H22" s="253"/>
      <c r="I22" s="253"/>
      <c r="J22" s="231"/>
      <c r="K22" s="264"/>
      <c r="L22" s="247"/>
      <c r="M22" s="249"/>
      <c r="N22" s="249"/>
      <c r="O22" s="250"/>
      <c r="P22" s="250"/>
      <c r="Q22" s="253"/>
      <c r="R22" s="253"/>
    </row>
    <row r="29" ht="12.75">
      <c r="N29" s="67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2">
      <selection activeCell="R10" sqref="R10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421875" style="0" customWidth="1"/>
    <col min="14" max="14" width="7.8515625" style="0" customWidth="1"/>
  </cols>
  <sheetData>
    <row r="1" spans="2:14" ht="65.25" customHeight="1" thickBot="1">
      <c r="B1" s="37"/>
      <c r="C1" s="277" t="s">
        <v>44</v>
      </c>
      <c r="D1" s="278"/>
      <c r="E1" s="278"/>
      <c r="F1" s="278"/>
      <c r="G1" s="278"/>
      <c r="H1" s="279"/>
      <c r="I1" s="28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281"/>
      <c r="K1" s="281"/>
      <c r="L1" s="281"/>
      <c r="M1" s="281"/>
      <c r="N1" s="282"/>
    </row>
    <row r="2" spans="2:18" ht="26.25" customHeight="1" thickBot="1">
      <c r="B2" s="39"/>
      <c r="C2" s="271" t="str">
        <f>HYPERLINK('пр.взв.'!A4)</f>
        <v>Weight category 48M  кg.                             Весовая категория   48    кг</v>
      </c>
      <c r="D2" s="272"/>
      <c r="E2" s="272"/>
      <c r="F2" s="272"/>
      <c r="G2" s="272"/>
      <c r="H2" s="273"/>
      <c r="I2" s="274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J2" s="275"/>
      <c r="K2" s="275"/>
      <c r="L2" s="275"/>
      <c r="M2" s="275"/>
      <c r="N2" s="276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00">
        <v>1</v>
      </c>
      <c r="B5" s="83" t="str">
        <f>VLOOKUP(A5,'пр.взв.'!B7:F22,2,FALSE)</f>
        <v>BINYATOV Kanan</v>
      </c>
      <c r="C5" s="302">
        <f>VLOOKUP(A5,'пр.взв.'!B7:F22,3,FALSE)</f>
        <v>1992</v>
      </c>
      <c r="D5" s="86" t="str">
        <f>VLOOKUP(A5,'пр.взв.'!B7:F22,4,FALSE)</f>
        <v>AZE</v>
      </c>
      <c r="K5" s="317">
        <v>1</v>
      </c>
      <c r="L5" s="94">
        <f>I13</f>
        <v>2</v>
      </c>
      <c r="M5" s="326" t="str">
        <f>VLOOKUP(L5,'пр.взв.'!B7:F22,2,FALSE)</f>
        <v>BERBERASHVILI Levani</v>
      </c>
      <c r="N5" s="135" t="str">
        <f>VLOOKUP(L5,'пр.взв.'!B7:F22,4,FALSE)</f>
        <v>GEO</v>
      </c>
      <c r="O5" s="38"/>
    </row>
    <row r="6" spans="1:15" ht="15" customHeight="1">
      <c r="A6" s="301"/>
      <c r="B6" s="113" t="str">
        <f>'пр.взв.'!C8</f>
        <v>Бинятов Кенан</v>
      </c>
      <c r="C6" s="303"/>
      <c r="D6" s="113" t="str">
        <f>'пр.взв.'!E8</f>
        <v>АЗЕ</v>
      </c>
      <c r="E6" s="289">
        <v>1</v>
      </c>
      <c r="K6" s="318"/>
      <c r="L6" s="100" t="s">
        <v>46</v>
      </c>
      <c r="M6" s="133" t="str">
        <f>VLOOKUP(L6,'пр.взв.'!B7:E22,2,FALSE)</f>
        <v>Берберашвили Левани</v>
      </c>
      <c r="N6" s="327" t="str">
        <f>VLOOKUP(L6,'пр.взв.'!B7:E22,4,FALSE)</f>
        <v>ГРУ</v>
      </c>
      <c r="O6" s="38"/>
    </row>
    <row r="7" spans="1:15" ht="15" customHeight="1" thickBot="1">
      <c r="A7" s="296">
        <v>5</v>
      </c>
      <c r="B7" s="118" t="str">
        <f>VLOOKUP(A7,'пр.взв.'!B7:F22,2,FALSE)</f>
        <v>HOVHANNISAN Vardan</v>
      </c>
      <c r="C7" s="298">
        <f>VLOOKUP(A7,'пр.взв.'!B7:F22,3,FALSE)</f>
        <v>1992</v>
      </c>
      <c r="D7" s="87" t="str">
        <f>VLOOKUP(A7,'пр.взв.'!B9:F24,4,FALSE)</f>
        <v>ARM</v>
      </c>
      <c r="E7" s="290"/>
      <c r="F7" s="6"/>
      <c r="G7" s="30"/>
      <c r="K7" s="315">
        <v>2</v>
      </c>
      <c r="L7" s="95">
        <v>3</v>
      </c>
      <c r="M7" s="88" t="str">
        <f>VLOOKUP(L7,'пр.взв.'!B7:F22,2,FALSE)</f>
        <v>ZAGORDZHYAN Artur</v>
      </c>
      <c r="N7" s="136" t="str">
        <f>VLOOKUP(L7,'пр.взв.'!B7:E22,4,FALSE)</f>
        <v>RUS</v>
      </c>
      <c r="O7" s="38"/>
    </row>
    <row r="8" spans="1:15" ht="15" customHeight="1" thickBot="1">
      <c r="A8" s="297"/>
      <c r="B8" s="114" t="str">
        <f>'пр.взв.'!C16</f>
        <v>Ховханисян Вардан</v>
      </c>
      <c r="C8" s="299"/>
      <c r="D8" s="114" t="str">
        <f>'пр.взв.'!E16</f>
        <v>АРМ</v>
      </c>
      <c r="F8" s="2"/>
      <c r="G8" s="306">
        <v>3</v>
      </c>
      <c r="K8" s="316"/>
      <c r="L8" s="100" t="s">
        <v>47</v>
      </c>
      <c r="M8" s="133" t="str">
        <f>VLOOKUP(L8,'пр.взв.'!B1:E24,2,FALSE)</f>
        <v>Загорджян Артур</v>
      </c>
      <c r="N8" s="327" t="str">
        <f>VLOOKUP(L8,'пр.взв.'!B1:E24,4,FALSE)</f>
        <v>РОС</v>
      </c>
      <c r="O8" s="38"/>
    </row>
    <row r="9" spans="1:15" ht="15" customHeight="1" thickBot="1">
      <c r="A9" s="322">
        <v>3</v>
      </c>
      <c r="B9" s="119" t="str">
        <f>VLOOKUP(A9,'пр.взв.'!B7:F22,2,FALSE)</f>
        <v>ZAGORDZHYAN Artur</v>
      </c>
      <c r="C9" s="302" t="str">
        <f>VLOOKUP(A9,'пр.взв.'!B7:F22,3,FALSE)</f>
        <v>1993 cms</v>
      </c>
      <c r="D9" s="86" t="str">
        <f>VLOOKUP(A9,'пр.взв.'!B11:F26,4,FALSE)</f>
        <v>RUS</v>
      </c>
      <c r="F9" s="2"/>
      <c r="G9" s="307"/>
      <c r="H9" s="27"/>
      <c r="K9" s="313">
        <v>3</v>
      </c>
      <c r="L9" s="102">
        <f>C28</f>
        <v>1</v>
      </c>
      <c r="M9" s="88" t="str">
        <f>VLOOKUP(L9,'пр.взв.'!B7:F22,2,FALSE)</f>
        <v>BINYATOV Kanan</v>
      </c>
      <c r="N9" s="136" t="str">
        <f>VLOOKUP(L9,'пр.взв.'!B7:E22,4,FALSE)</f>
        <v>AZE</v>
      </c>
      <c r="O9" s="38"/>
    </row>
    <row r="10" spans="1:15" ht="15" customHeight="1">
      <c r="A10" s="323"/>
      <c r="B10" s="113" t="str">
        <f>'пр.взв.'!C12</f>
        <v>Загорджян Артур</v>
      </c>
      <c r="C10" s="303"/>
      <c r="D10" s="113" t="str">
        <f>'пр.взв.'!E12</f>
        <v>РОС</v>
      </c>
      <c r="E10" s="306">
        <v>3</v>
      </c>
      <c r="F10" s="1"/>
      <c r="G10" s="30"/>
      <c r="H10" s="28"/>
      <c r="K10" s="314"/>
      <c r="L10" s="103" t="s">
        <v>45</v>
      </c>
      <c r="M10" s="133" t="str">
        <f>VLOOKUP(L10,'пр.взв.'!B1:E26,2,FALSE)</f>
        <v>Бинятов Кенан</v>
      </c>
      <c r="N10" s="327" t="str">
        <f>VLOOKUP(L10,'пр.взв.'!B1:E26,4,FALSE)</f>
        <v>АЗЕ</v>
      </c>
      <c r="O10" s="38"/>
    </row>
    <row r="11" spans="1:15" ht="15" customHeight="1" thickBot="1">
      <c r="A11" s="296">
        <v>7</v>
      </c>
      <c r="B11" s="111">
        <f>VLOOKUP(A11,'пр.взв.'!B7:F22,2,FALSE)</f>
        <v>0</v>
      </c>
      <c r="C11" s="304">
        <f>VLOOKUP(A11,'пр.взв.'!B7:F22,3,FALSE)</f>
        <v>0</v>
      </c>
      <c r="D11" s="112">
        <f>VLOOKUP(A11,'пр.взв.'!B13:F28,4,FALSE)</f>
        <v>0</v>
      </c>
      <c r="E11" s="307"/>
      <c r="G11" s="2"/>
      <c r="H11" s="28"/>
      <c r="K11" s="313">
        <v>3</v>
      </c>
      <c r="L11" s="95">
        <f>J28</f>
        <v>4</v>
      </c>
      <c r="M11" s="88" t="str">
        <f>VLOOKUP(L11,'пр.взв.'!B7:F22,2,FALSE)</f>
        <v>ZIYADINON Zair</v>
      </c>
      <c r="N11" s="136" t="str">
        <f>VLOOKUP(L11,'пр.взв.'!B7:E22,4,FALSE)</f>
        <v>UKR</v>
      </c>
      <c r="O11" s="38"/>
    </row>
    <row r="12" spans="1:15" ht="15" customHeight="1" thickBot="1">
      <c r="A12" s="297"/>
      <c r="B12" s="115">
        <f>'пр.взв.'!C20</f>
        <v>0</v>
      </c>
      <c r="C12" s="305"/>
      <c r="D12" s="115">
        <f>'пр.взв.'!E20</f>
        <v>0</v>
      </c>
      <c r="G12" s="2"/>
      <c r="H12" s="28"/>
      <c r="K12" s="314"/>
      <c r="L12" s="100" t="s">
        <v>48</v>
      </c>
      <c r="M12" s="133" t="str">
        <f>VLOOKUP(L12,'пр.взв.'!B3:E28,2,FALSE)</f>
        <v>Зиядинов Заир</v>
      </c>
      <c r="N12" s="327" t="str">
        <f>VLOOKUP(L12,'пр.взв.'!B3:E28,4,FALSE)</f>
        <v>УКР</v>
      </c>
      <c r="O12" s="38"/>
    </row>
    <row r="13" spans="1:15" ht="15" customHeight="1">
      <c r="A13" s="294" t="s">
        <v>30</v>
      </c>
      <c r="B13" s="116"/>
      <c r="C13" s="116"/>
      <c r="D13" s="117"/>
      <c r="G13" s="2"/>
      <c r="H13" s="28"/>
      <c r="I13" s="287">
        <v>2</v>
      </c>
      <c r="K13" s="310">
        <v>5</v>
      </c>
      <c r="L13" s="102">
        <v>6</v>
      </c>
      <c r="M13" s="88" t="str">
        <f>VLOOKUP(L13,'пр.взв.'!B7:F22,2,FALSE)</f>
        <v>PАRАSKOV Daniel</v>
      </c>
      <c r="N13" s="136" t="str">
        <f>VLOOKUP(L13,'пр.взв.'!B7:E22,4,FALSE)</f>
        <v>BGR</v>
      </c>
      <c r="O13" s="38"/>
    </row>
    <row r="14" spans="1:15" ht="15" customHeight="1" thickBot="1">
      <c r="A14" s="295"/>
      <c r="B14" s="116"/>
      <c r="C14" s="116"/>
      <c r="D14" s="117"/>
      <c r="G14" s="2"/>
      <c r="H14" s="28"/>
      <c r="I14" s="288"/>
      <c r="K14" s="312"/>
      <c r="L14" s="103" t="s">
        <v>50</v>
      </c>
      <c r="M14" s="133" t="str">
        <f>VLOOKUP(L14,'пр.взв.'!B5:E30,2,FALSE)</f>
        <v>Парасков Даниель</v>
      </c>
      <c r="N14" s="327" t="str">
        <f>VLOOKUP(L14,'пр.взв.'!B5:E30,4,FALSE)</f>
        <v>БОЛ</v>
      </c>
      <c r="O14" s="38"/>
    </row>
    <row r="15" spans="1:15" ht="15" customHeight="1" thickBot="1">
      <c r="A15" s="324">
        <v>2</v>
      </c>
      <c r="B15" s="119" t="str">
        <f>VLOOKUP(A15,'пр.взв.'!B7:F22,2,FALSE)</f>
        <v>BERBERASHVILI Levani</v>
      </c>
      <c r="C15" s="302">
        <f>VLOOKUP(A15,'пр.взв.'!B7:F22,3,FALSE)</f>
        <v>1992</v>
      </c>
      <c r="D15" s="86" t="str">
        <f>VLOOKUP(A15,'пр.взв.'!B7:F22,4,FALSE)</f>
        <v>GEO</v>
      </c>
      <c r="G15" s="2"/>
      <c r="H15" s="28"/>
      <c r="K15" s="310">
        <v>6</v>
      </c>
      <c r="L15" s="95">
        <v>5</v>
      </c>
      <c r="M15" s="88" t="str">
        <f>VLOOKUP(L15,'пр.взв.'!B7:F22,2,FALSE)</f>
        <v>HOVHANNISAN Vardan</v>
      </c>
      <c r="N15" s="136" t="str">
        <f>VLOOKUP(L15,'пр.взв.'!B7:E22,4,FALSE)</f>
        <v>ARM</v>
      </c>
      <c r="O15" s="38"/>
    </row>
    <row r="16" spans="1:15" ht="15" customHeight="1" thickBot="1">
      <c r="A16" s="325"/>
      <c r="B16" s="113" t="str">
        <f>'пр.взв.'!C10</f>
        <v>Берберашвили Левани</v>
      </c>
      <c r="C16" s="303"/>
      <c r="D16" s="113" t="str">
        <f>'пр.взв.'!E10</f>
        <v>ГРУ</v>
      </c>
      <c r="E16" s="287">
        <v>2</v>
      </c>
      <c r="G16" s="2"/>
      <c r="H16" s="28"/>
      <c r="K16" s="311"/>
      <c r="L16" s="101" t="s">
        <v>49</v>
      </c>
      <c r="M16" s="134" t="str">
        <f>VLOOKUP(L16,'пр.взв.'!B1:E32,2,FALSE)</f>
        <v>Ховханисян Вардан</v>
      </c>
      <c r="N16" s="328" t="str">
        <f>VLOOKUP(L16,'пр.взв.'!B1:E32,4,FALSE)</f>
        <v>АРМ</v>
      </c>
      <c r="O16" s="38"/>
    </row>
    <row r="17" spans="1:15" ht="15" customHeight="1" thickBot="1">
      <c r="A17" s="296">
        <v>6</v>
      </c>
      <c r="B17" s="84" t="str">
        <f>VLOOKUP(A17,'пр.взв.'!B7:F22,2,FALSE)</f>
        <v>PАRАSKOV Daniel</v>
      </c>
      <c r="C17" s="298">
        <f>VLOOKUP(A17,'пр.взв.'!B7:F22,3,FALSE)</f>
        <v>1992</v>
      </c>
      <c r="D17" s="87" t="str">
        <f>VLOOKUP(A17,'пр.взв.'!B7:F22,4,FALSE)</f>
        <v>BGR</v>
      </c>
      <c r="E17" s="288"/>
      <c r="F17" s="6"/>
      <c r="G17" s="30"/>
      <c r="H17" s="28"/>
      <c r="K17" s="308"/>
      <c r="L17" s="127"/>
      <c r="M17" s="128"/>
      <c r="N17" s="129"/>
      <c r="O17" s="38"/>
    </row>
    <row r="18" spans="1:15" ht="15" customHeight="1" thickBot="1">
      <c r="A18" s="297"/>
      <c r="B18" s="114" t="str">
        <f>'пр.взв.'!C18</f>
        <v>Парасков Даниель</v>
      </c>
      <c r="C18" s="299"/>
      <c r="D18" s="114" t="str">
        <f>'пр.взв.'!E18</f>
        <v>БОЛ</v>
      </c>
      <c r="F18" s="2"/>
      <c r="G18" s="287">
        <v>2</v>
      </c>
      <c r="H18" s="29"/>
      <c r="K18" s="309"/>
      <c r="L18" s="130"/>
      <c r="M18" s="131"/>
      <c r="N18" s="132"/>
      <c r="O18" s="38"/>
    </row>
    <row r="19" spans="1:15" ht="15" customHeight="1" thickBot="1">
      <c r="A19" s="300">
        <v>4</v>
      </c>
      <c r="B19" s="83" t="str">
        <f>VLOOKUP(A19,'пр.взв.'!B7:F22,2,FALSE)</f>
        <v>ZIYADINON Zair</v>
      </c>
      <c r="C19" s="302">
        <f>VLOOKUP(A19,'пр.взв.'!B7:F22,3,FALSE)</f>
        <v>1993</v>
      </c>
      <c r="D19" s="86" t="str">
        <f>VLOOKUP(A19,'пр.взв.'!B7:F22,4,FALSE)</f>
        <v>UKR</v>
      </c>
      <c r="F19" s="2"/>
      <c r="G19" s="288"/>
      <c r="H19" s="2"/>
      <c r="K19" s="308"/>
      <c r="L19" s="127"/>
      <c r="M19" s="128"/>
      <c r="N19" s="129"/>
      <c r="O19" s="38"/>
    </row>
    <row r="20" spans="1:15" ht="15" customHeight="1">
      <c r="A20" s="301"/>
      <c r="B20" s="113" t="str">
        <f>'пр.взв.'!C14</f>
        <v>Зиядинов Заир</v>
      </c>
      <c r="C20" s="303"/>
      <c r="D20" s="113" t="str">
        <f>'пр.взв.'!E14</f>
        <v>УКР</v>
      </c>
      <c r="E20" s="289">
        <v>4</v>
      </c>
      <c r="F20" s="1"/>
      <c r="G20" s="30"/>
      <c r="H20" s="2"/>
      <c r="K20" s="309"/>
      <c r="L20" s="130"/>
      <c r="M20" s="131"/>
      <c r="N20" s="132"/>
      <c r="O20" s="38"/>
    </row>
    <row r="21" spans="1:15" ht="15" customHeight="1" thickBot="1">
      <c r="A21" s="296">
        <v>8</v>
      </c>
      <c r="B21" s="111">
        <f>VLOOKUP(A21,'пр.взв.'!B7:F22,2,FALSE)</f>
        <v>0</v>
      </c>
      <c r="C21" s="304">
        <f>VLOOKUP(A21,'пр.взв.'!B7:F22,3,FALSE)</f>
        <v>0</v>
      </c>
      <c r="D21" s="112">
        <f>VLOOKUP(A21,'пр.взв.'!B7:F22,4,FALSE)</f>
        <v>0</v>
      </c>
      <c r="E21" s="290"/>
      <c r="G21" s="2"/>
      <c r="H21" s="2"/>
      <c r="N21" s="38"/>
      <c r="O21" s="38"/>
    </row>
    <row r="22" spans="1:15" ht="15" customHeight="1" thickBot="1">
      <c r="A22" s="297"/>
      <c r="B22" s="115">
        <f>'пр.взв.'!C22</f>
        <v>0</v>
      </c>
      <c r="C22" s="305"/>
      <c r="D22" s="115">
        <f>'пр.взв.'!E22</f>
        <v>0</v>
      </c>
      <c r="G22" s="2"/>
      <c r="H22" s="2"/>
      <c r="N22" s="38"/>
      <c r="O22" s="38"/>
    </row>
    <row r="23" spans="1:8" ht="45" customHeight="1">
      <c r="A23" s="291"/>
      <c r="B23" s="291"/>
      <c r="C23" s="291"/>
      <c r="D23" s="291"/>
      <c r="E23" s="291"/>
      <c r="F23" s="291"/>
      <c r="G23" s="291"/>
      <c r="H23" s="291"/>
    </row>
    <row r="24" spans="3:6" ht="37.5" customHeight="1">
      <c r="C24" s="43" t="s">
        <v>1</v>
      </c>
      <c r="F24" s="43" t="s">
        <v>4</v>
      </c>
    </row>
    <row r="25" ht="12.75" customHeight="1" thickBot="1"/>
    <row r="26" spans="1:6" ht="13.5" customHeight="1">
      <c r="A26" s="321"/>
      <c r="B26" s="2"/>
      <c r="F26" s="292">
        <v>6</v>
      </c>
    </row>
    <row r="27" spans="1:9" ht="12.75" customHeight="1" thickBot="1">
      <c r="A27" s="321"/>
      <c r="B27" s="2"/>
      <c r="F27" s="293"/>
      <c r="G27" s="6"/>
      <c r="H27" s="6"/>
      <c r="I27" s="27"/>
    </row>
    <row r="28" spans="1:11" ht="15.75" customHeight="1">
      <c r="A28" s="2"/>
      <c r="B28" s="2"/>
      <c r="C28" s="289">
        <v>1</v>
      </c>
      <c r="G28" s="2"/>
      <c r="H28" s="2"/>
      <c r="I28" s="28"/>
      <c r="J28" s="283">
        <v>4</v>
      </c>
      <c r="K28" s="284"/>
    </row>
    <row r="29" spans="1:11" ht="12.75" customHeight="1" thickBot="1">
      <c r="A29" s="2"/>
      <c r="B29" s="2"/>
      <c r="C29" s="290"/>
      <c r="G29" s="2"/>
      <c r="H29" s="2"/>
      <c r="I29" s="28"/>
      <c r="J29" s="285"/>
      <c r="K29" s="286"/>
    </row>
    <row r="30" spans="1:9" ht="13.5" customHeight="1">
      <c r="A30" s="321"/>
      <c r="B30" s="2"/>
      <c r="F30" s="319">
        <v>4</v>
      </c>
      <c r="G30" s="1"/>
      <c r="H30" s="1"/>
      <c r="I30" s="29"/>
    </row>
    <row r="31" spans="1:6" ht="13.5" thickBot="1">
      <c r="A31" s="321"/>
      <c r="B31" s="2"/>
      <c r="F31" s="320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70" t="str">
        <f>'[1]реквизиты'!$G$8</f>
        <v>V. Bukhval</v>
      </c>
      <c r="I35" s="270"/>
      <c r="J35" s="270"/>
      <c r="K35" t="str">
        <f>'[1]реквизиты'!$G$9</f>
        <v>/BLR/</v>
      </c>
    </row>
    <row r="36" spans="1:11" ht="15">
      <c r="A36" s="105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В. Бухвал </v>
      </c>
      <c r="I36" s="104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120" t="str">
        <f>'[1]реквизиты'!$G$10</f>
        <v>N. Glushkova</v>
      </c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Н. Глушкова</v>
      </c>
      <c r="K41" t="str">
        <f>'[1]реквизиты'!$I$11</f>
        <v>/РОС/</v>
      </c>
    </row>
  </sheetData>
  <mergeCells count="44">
    <mergeCell ref="C9:C10"/>
    <mergeCell ref="A11:A12"/>
    <mergeCell ref="C11:C12"/>
    <mergeCell ref="A15:A16"/>
    <mergeCell ref="C15:C16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A23:H23"/>
    <mergeCell ref="F26:F27"/>
    <mergeCell ref="A13:A14"/>
    <mergeCell ref="A17:A18"/>
    <mergeCell ref="C17:C18"/>
    <mergeCell ref="A19:A20"/>
    <mergeCell ref="C19:C20"/>
    <mergeCell ref="A21:A22"/>
    <mergeCell ref="C21:C22"/>
    <mergeCell ref="H35:J35"/>
    <mergeCell ref="C2:H2"/>
    <mergeCell ref="I2:N2"/>
    <mergeCell ref="C1:H1"/>
    <mergeCell ref="I1:N1"/>
    <mergeCell ref="J28:K29"/>
    <mergeCell ref="I13:I14"/>
    <mergeCell ref="E16:E17"/>
    <mergeCell ref="G18:G19"/>
    <mergeCell ref="E20:E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2011-04-15T19:04:46Z</cp:lastPrinted>
  <dcterms:created xsi:type="dcterms:W3CDTF">1996-10-08T23:32:33Z</dcterms:created>
  <dcterms:modified xsi:type="dcterms:W3CDTF">2011-04-15T19:08:24Z</dcterms:modified>
  <cp:category/>
  <cp:version/>
  <cp:contentType/>
  <cp:contentStatus/>
</cp:coreProperties>
</file>